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prospectsservices.sharepoint.com/sites/OptimusEducation/Content/School business management/Website content/Monthly checklists/"/>
    </mc:Choice>
  </mc:AlternateContent>
  <xr:revisionPtr revIDLastSave="92" documentId="8_{BB7E0D64-50ED-4DC9-A06A-2A48AE6FBBDB}" xr6:coauthVersionLast="47" xr6:coauthVersionMax="47" xr10:uidLastSave="{66B0BB86-3DB4-45BB-AEF8-AA2160FA3C4D}"/>
  <bookViews>
    <workbookView xWindow="-110" yWindow="-110" windowWidth="19420" windowHeight="10420" firstSheet="10" activeTab="10" xr2:uid="{00000000-000D-0000-FFFF-FFFF00000000}"/>
  </bookViews>
  <sheets>
    <sheet name="September" sheetId="1" r:id="rId1"/>
    <sheet name="October" sheetId="2" r:id="rId2"/>
    <sheet name="November" sheetId="3" r:id="rId3"/>
    <sheet name="December" sheetId="4" r:id="rId4"/>
    <sheet name="January" sheetId="5" r:id="rId5"/>
    <sheet name="February" sheetId="6" r:id="rId6"/>
    <sheet name="March" sheetId="7" r:id="rId7"/>
    <sheet name="April" sheetId="8" r:id="rId8"/>
    <sheet name="May" sheetId="9" r:id="rId9"/>
    <sheet name="June" sheetId="10" r:id="rId10"/>
    <sheet name="July" sheetId="11" r:id="rId11"/>
    <sheet name="Data" sheetId="13" r:id="rId12"/>
  </sheets>
  <definedNames>
    <definedName name="Google_Sheet_Link_1983342065" hidden="1">June!$H$2</definedName>
    <definedName name="Google_Sheet_Link_688085513" hidden="1">June!$H$22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7" roundtripDataSignature="AMtx7mgSQMdbvN48uqgbZItoNuTiNGOMeg=="/>
    </ext>
  </extLst>
</workbook>
</file>

<file path=xl/calcChain.xml><?xml version="1.0" encoding="utf-8"?>
<calcChain xmlns="http://schemas.openxmlformats.org/spreadsheetml/2006/main">
  <c r="D5" i="8" l="1"/>
  <c r="G16" i="7"/>
  <c r="B21" i="11"/>
  <c r="B17" i="11"/>
  <c r="A15" i="9"/>
  <c r="A8" i="9"/>
  <c r="A5" i="9"/>
  <c r="G4" i="9"/>
  <c r="D17" i="8"/>
  <c r="A12" i="8"/>
  <c r="D6" i="8"/>
  <c r="A3" i="8"/>
  <c r="A4" i="7"/>
  <c r="A18" i="6"/>
  <c r="A17" i="6"/>
  <c r="A16" i="6"/>
  <c r="A15" i="6"/>
  <c r="A12" i="6"/>
  <c r="A11" i="6"/>
  <c r="D8" i="6"/>
  <c r="D6" i="6"/>
  <c r="D5" i="6"/>
  <c r="A5" i="6"/>
  <c r="A4" i="6"/>
  <c r="A3" i="6"/>
  <c r="A15" i="5"/>
  <c r="A14" i="5"/>
  <c r="A12" i="5"/>
  <c r="A11" i="5"/>
  <c r="D10" i="5"/>
  <c r="A9" i="5"/>
  <c r="A8" i="5"/>
  <c r="G3" i="5"/>
  <c r="D3" i="5"/>
  <c r="D4" i="4"/>
  <c r="A5" i="3"/>
  <c r="A4" i="3"/>
  <c r="A3" i="3"/>
</calcChain>
</file>

<file path=xl/sharedStrings.xml><?xml version="1.0" encoding="utf-8"?>
<sst xmlns="http://schemas.openxmlformats.org/spreadsheetml/2006/main" count="422" uniqueCount="220">
  <si>
    <t>Maintained schools and academies</t>
  </si>
  <si>
    <t>Status</t>
  </si>
  <si>
    <t>Maintained schools only</t>
  </si>
  <si>
    <t>Academies only</t>
  </si>
  <si>
    <t>Finance</t>
  </si>
  <si>
    <t>Prepare income and expenditure returns for governors</t>
  </si>
  <si>
    <t>ESFA issues pupil premium payment 2 to local authority</t>
  </si>
  <si>
    <t>Academy Trust Handbook 2022 comes into effect</t>
  </si>
  <si>
    <t>Check payroll for adjustments</t>
  </si>
  <si>
    <t>Publish use of SEND funding</t>
  </si>
  <si>
    <t>ESFA publishes key findings following the assurance work relating to academy trust financial statements, academy funding audits and financial management and governance reviews for the year 2021 to 2022</t>
  </si>
  <si>
    <t>Ensure the School-LedTutoring Programme year end statement is completed and submitted to the DfE by 16 September</t>
  </si>
  <si>
    <t>ESFA pays first GAG payment</t>
  </si>
  <si>
    <t>HR</t>
  </si>
  <si>
    <t>ESFA begins payment of initial allocations in monthly instalments for pupil estimates &amp; recovery of PNA instalments from GAG</t>
  </si>
  <si>
    <t>Inform payroll of new starters/leavers and ensure any agreed uplift is actioned through payroll</t>
  </si>
  <si>
    <t>Academies must submit their public sector apprenticeship target for the period 1 April 2021 to 31 March 2022 by 30 September</t>
  </si>
  <si>
    <t>Plan support staff training and development</t>
  </si>
  <si>
    <t>Prepare a support staff development plan</t>
  </si>
  <si>
    <t>H.R</t>
  </si>
  <si>
    <t>Plan the support staff performance management cycle</t>
  </si>
  <si>
    <t>Ensure new starters have received a full induction and been issued with relevant policies, access arrangements and training on key non-teaching matters including health &amp; safety, data protection and appropriate procedures</t>
  </si>
  <si>
    <t>Early career teacher (ECT, formerly NQT) inductions</t>
  </si>
  <si>
    <t>Premises</t>
  </si>
  <si>
    <t>Review Covid-19 risk assessment and ensure sufficient resources available (eg PPE)</t>
  </si>
  <si>
    <t>Prepare the premises for cold weather</t>
  </si>
  <si>
    <t>Review premises development plan for autumn works</t>
  </si>
  <si>
    <t>Review and distribute premises management policies, including health &amp; safety, to all staff</t>
  </si>
  <si>
    <t>ICT, data and admin</t>
  </si>
  <si>
    <t>Organise open days or website tours for prospective parents for 2023/24</t>
  </si>
  <si>
    <t>Review school website</t>
  </si>
  <si>
    <t>Review starters and leavers to ensure data/CTFs have been sent/received</t>
  </si>
  <si>
    <t>ICT, Data and Admin</t>
  </si>
  <si>
    <t>Maintain and update the asset register</t>
  </si>
  <si>
    <t>Start looking at budget scenarios for the next financial year</t>
  </si>
  <si>
    <t>Accounts return form goes live 18 October</t>
  </si>
  <si>
    <t>Check staff pay progression for submission to payroll</t>
  </si>
  <si>
    <t>Provide analysis of CFR data to the governing body</t>
  </si>
  <si>
    <t>Check receipt of pupil premium payment due 10 October</t>
  </si>
  <si>
    <t>Check updated pay policy for submission to governors</t>
  </si>
  <si>
    <t>Ensure all eligible pupils are registered for free school meals</t>
  </si>
  <si>
    <t>Ensure any class spaces are filled, where possible, in preparation for the census</t>
  </si>
  <si>
    <t>Staff appraisal and capability policy review by governors</t>
  </si>
  <si>
    <t>Review staffing structure</t>
  </si>
  <si>
    <t>Academies land and buildings collection tool - delay in going live. Check website for updates</t>
  </si>
  <si>
    <t>Review risk assessments for premises and conduct any newly identified areas for RA completion</t>
  </si>
  <si>
    <t>Review first aid and fire marshal ratios and organise relevant training</t>
  </si>
  <si>
    <t>Conduct autumn term fire drill</t>
  </si>
  <si>
    <t>Check policy tracker for review dates and ensure all policies are reviewed and submitted to FGB for approval</t>
  </si>
  <si>
    <t>Ensure all outstanding enrolment forms and associated documents are received and the school MIS is accurate for census</t>
  </si>
  <si>
    <t>Autumn term census 6 October 2022</t>
  </si>
  <si>
    <t>Ensure open evenings for prospective parents are arranged and details updated on website</t>
  </si>
  <si>
    <t>Review website to ensure all statutory and non-statutory key information is online and current</t>
  </si>
  <si>
    <t>Prepare your budget report for governors</t>
  </si>
  <si>
    <t>Guidance on 2023-2024 Condition Improvement Fund application published</t>
  </si>
  <si>
    <t>Accounts Return Form live</t>
  </si>
  <si>
    <t>ESFA to give details about LA's draft funding formula</t>
  </si>
  <si>
    <t>Prepare your financial audit information</t>
  </si>
  <si>
    <t>Complete and submit the land and buildings collection tool by 9th November</t>
  </si>
  <si>
    <t>1st instalment of PE and Sports Premium issued</t>
  </si>
  <si>
    <t>Complete the school workforce census - 3rd November 2022</t>
  </si>
  <si>
    <t>1st instalment of Teachers Pay Grant issued</t>
  </si>
  <si>
    <t>1st instalment of Teachers Pension Employer Grant issued</t>
  </si>
  <si>
    <t>Prepare the premises for winter weather</t>
  </si>
  <si>
    <t>Review the school emergency and continuity plan</t>
  </si>
  <si>
    <t xml:space="preserve">Check published allocation of school capital funding and identify which areas of the Premises Maintenance Plan the funding would include </t>
  </si>
  <si>
    <t>Complete the academies land and buildings collection tool</t>
  </si>
  <si>
    <t>Review the marketing strategy and procedures to facilitate improvement</t>
  </si>
  <si>
    <t>Review National Tutoring Programme Guidance to ensure compliance</t>
  </si>
  <si>
    <t>Submit the Autumn Term Census by 2nd November</t>
  </si>
  <si>
    <t>ESFA announces dedicated schools grant settlement for 2022-2023</t>
  </si>
  <si>
    <t>Complete quarter 3 accounts in accordance with the LA's scheme</t>
  </si>
  <si>
    <t>Prepare accounts return for submission by 19th January 2023</t>
  </si>
  <si>
    <t>ESFA announces school revenue funding settlement for the next financial/academic year</t>
  </si>
  <si>
    <t>Deadline for new applicants to register on the Condition Improvement Fund portal is 12 noon on 1st December</t>
  </si>
  <si>
    <t>Third instalment of pupil premium payment due to local authority by 30th December</t>
  </si>
  <si>
    <t>Submit relevant financial returns including VAT to the local authority</t>
  </si>
  <si>
    <t>Deadline for all applicants to submit applications for Condition Improvement Fund is 12 noon on 7th December</t>
  </si>
  <si>
    <t>Check pupil premium allocations for 2022/2023</t>
  </si>
  <si>
    <t>Trusts submit 2021 to 2022 audited financial statements, auditor’s management letter, annual summary internal scrutiny report and accounts submission coversheet by 31 December</t>
  </si>
  <si>
    <t>Deadline for submitting the School Workforce Census is 2nd December</t>
  </si>
  <si>
    <t>Check stock supplies of salt in preparation for icy conditions</t>
  </si>
  <si>
    <t>Organise a deep clean of whole school during the Christmas break</t>
  </si>
  <si>
    <t>Ensure termly fire drill is completed by end of term</t>
  </si>
  <si>
    <t>If converting to an academy in 2022 check the list of important dates</t>
  </si>
  <si>
    <t>Ensure the Pupil Premium Strategy Report is published online by the end of December</t>
  </si>
  <si>
    <t>Check eligibility for coronavirus workforce funding and make claim if relevant</t>
  </si>
  <si>
    <t>Review the school resource management case studies to reflect on own practice and consider methods that can be used in daily operations</t>
  </si>
  <si>
    <t>Publish accounts on the academy trust's website by 31st January</t>
  </si>
  <si>
    <t>Review the latest employment guidance for schools to ensure compliance</t>
  </si>
  <si>
    <t>Review first aid qualification expiry dates and ensure refresher training is arranged</t>
  </si>
  <si>
    <t>Ensure sufficient supply of Covid LFD Test Kits for staff and students</t>
  </si>
  <si>
    <t>Prepare for, and complete, data collection for the spring school census (19 January 2023)</t>
  </si>
  <si>
    <t>Review the latest Covid 19 Guidance for Schools to ensure compliance across the school in all aspects</t>
  </si>
  <si>
    <t>Review the latest guidance on the cost of school uniform and take necessary action</t>
  </si>
  <si>
    <t>Local authorities issue indicative school budgets</t>
  </si>
  <si>
    <t>ESFA issues guidance on funding allocations for newly opened academies</t>
  </si>
  <si>
    <t>Advise budget holders that accounts close at half term to allow the financial year to close effectively</t>
  </si>
  <si>
    <t>ESFA begins payment of guaranteed early positive pupil number adjustment instalments (PNA)</t>
  </si>
  <si>
    <t>Review eligibility to claim for staff absences due to Covid, during the period 22nd November to 18th February</t>
  </si>
  <si>
    <t>ESFA confirms 2022-23 high needs funding arrangements to schools and academies</t>
  </si>
  <si>
    <t>Continue working on the SFVS for submission to governors</t>
  </si>
  <si>
    <t>Review staffing structure in line with budget for 2022/2023</t>
  </si>
  <si>
    <t>Premises, health and safety</t>
  </si>
  <si>
    <t>Review Cold Weather Policy/Contingency Plan</t>
  </si>
  <si>
    <t>Finalise September 23 admissions arrangements by 28 February</t>
  </si>
  <si>
    <t>Check annual SLAs and traded services contracts. Arrange approval of purchase and re-tendering where applicable.</t>
  </si>
  <si>
    <t>Publish admissions appeals timetable by 28 February</t>
  </si>
  <si>
    <t>Support with the daily submission of the educational setting status form as required.</t>
  </si>
  <si>
    <t>Complete budget and salary monitoring, tidy up MIS in preparation for year-end procedures.</t>
  </si>
  <si>
    <t>Complete the SFVS and submit by 31st March</t>
  </si>
  <si>
    <t>Provide governors with information to help them review insurance provision for the following year. Consider the DfE risk protection arrangement scheme for academies when reviewing best value provision.</t>
  </si>
  <si>
    <t>Begin preparations for the 2022/23 year end return to the local authority</t>
  </si>
  <si>
    <r>
      <t>Review the ESFA’s published information on academies revenue funding allocations</t>
    </r>
    <r>
      <rPr>
        <u/>
        <sz val="11"/>
        <color rgb="FF0000FF"/>
        <rFont val="Arial"/>
        <family val="2"/>
      </rPr>
      <t xml:space="preserve"> for 2023 to 2024 by 31 March.</t>
    </r>
  </si>
  <si>
    <t>Review latest finance audit action plan and ensure all actions have been completed</t>
  </si>
  <si>
    <t>Final pupil premium instalment to be paid to the local authority</t>
  </si>
  <si>
    <t>Complete and submit School Resource Management Self-Assessment by 15th March</t>
  </si>
  <si>
    <t>Prepare draft budget plan and three year plan to identify challenges and trends</t>
  </si>
  <si>
    <t>Provide governors with information to help them review insurance provision for the following year.</t>
  </si>
  <si>
    <t>ESFA publishes the Academies Accounts Direction, Model Accounts and Auditor Guide for 2022 to 2023</t>
  </si>
  <si>
    <t>Complete benchmarking report for governors and review concerns identified</t>
  </si>
  <si>
    <t>Create and begin a planned approach for teacher recruitment, advertising both nationally and for overseas teachers, interviewing between March and the end of the academic year, preparing for the start of the new school year</t>
  </si>
  <si>
    <t>Review staffing costs and plan for new financial year, reviewing potential pay rises, TLR payments, R&amp;R payments, maternity leave etc. Calculate percentage of budget being spent on staffing to consider financial sustainability of current structure</t>
  </si>
  <si>
    <t>Ensure any work to be completed during Easter related to the premises and facilities has been planned and scheduled.</t>
  </si>
  <si>
    <t>Review premises maintenance plan and identify costings for new budget</t>
  </si>
  <si>
    <t>Review the CDC2 programme and identify when the school is likely to be inspected</t>
  </si>
  <si>
    <t>Review the risk register and action any outstanding priorities.</t>
  </si>
  <si>
    <t xml:space="preserve">Review school policies and maintain </t>
  </si>
  <si>
    <t>Check school website to ensure required information is published</t>
  </si>
  <si>
    <t>Second primary PE and sport premium funding payment due 28th April</t>
  </si>
  <si>
    <t>Final quarterly payment of pupil premium for 2022/2023 financial year</t>
  </si>
  <si>
    <t>Carry out annual financial benchmarking report to governors</t>
  </si>
  <si>
    <t>Complete the year end process for 2022/2023</t>
  </si>
  <si>
    <t>Third payment of 2022-2023 recovery premium</t>
  </si>
  <si>
    <t>Interrogate system to identify FSM/pupil premium children leaving and joining the school to incorporate into new budget</t>
  </si>
  <si>
    <t>Guidance issued on Academies budget forecast returns</t>
  </si>
  <si>
    <t>Review latest guidance on choosing an external auditor</t>
  </si>
  <si>
    <t>Local Government Pension Scheme (LGPS) Year End Return to be submitted</t>
  </si>
  <si>
    <t>Review staffing structure and commence consultation process for changes from September if necessary</t>
  </si>
  <si>
    <t>Review Government guidance on recruiting teachers from overseas</t>
  </si>
  <si>
    <t>Review maintenance plan to ensure all works are included and costed</t>
  </si>
  <si>
    <t>Agree with the in-house/cleaning contractor areas of the school to be deep cleaned during the Easter break</t>
  </si>
  <si>
    <t>Review the contract register and identify any contracts that are due for renewal that could benefit from a retendering exercise</t>
  </si>
  <si>
    <t>National Offer day for primary schools Monday 17th April 2023</t>
  </si>
  <si>
    <t>Once budget approval is received from trustees/governors, upload to school MIS</t>
  </si>
  <si>
    <t>Prepare information for governors to help them complete and return a consistent financial report</t>
  </si>
  <si>
    <t>Submit audited financial statements by 31st May</t>
  </si>
  <si>
    <t>Unaudited end of year certificates to Teachers Pension by 31 May 2023</t>
  </si>
  <si>
    <t>Second instalment of the primary PE and sport premium due on 2nd May</t>
  </si>
  <si>
    <t>Review National Tutoring Programme grant allocation</t>
  </si>
  <si>
    <t>Ensure any works for half term are organised and project plan available</t>
  </si>
  <si>
    <t>Conduct deep clean during May half term</t>
  </si>
  <si>
    <t>Summer Term school census due 18 May 2023</t>
  </si>
  <si>
    <t>June SBM checklist</t>
  </si>
  <si>
    <t>ESFA confirms pupil premium allocations for next year</t>
  </si>
  <si>
    <t>Local authorities agree top up funding and contracts with institutions for high needs students</t>
  </si>
  <si>
    <t>Academies budget forecast return three year to be submitted</t>
  </si>
  <si>
    <t>Capital funding guidance with current and past allocations published</t>
  </si>
  <si>
    <t>Pupil premium payment 1 due 30th June</t>
  </si>
  <si>
    <r>
      <rPr>
        <u/>
        <sz val="11"/>
        <color rgb="FF0000FF"/>
        <rFont val="Calibri"/>
        <family val="2"/>
      </rPr>
      <t>Draft budget for new financial year</t>
    </r>
    <r>
      <rPr>
        <sz val="11"/>
        <rFont val="Calibri"/>
        <family val="2"/>
      </rPr>
      <t xml:space="preserve"> for governors</t>
    </r>
  </si>
  <si>
    <t>Final UIFSM allocation for maintained schools is made</t>
  </si>
  <si>
    <r>
      <rPr>
        <sz val="11"/>
        <color theme="10"/>
        <rFont val="Calibri"/>
        <family val="2"/>
      </rPr>
      <t xml:space="preserve">Return signed </t>
    </r>
    <r>
      <rPr>
        <u/>
        <sz val="11"/>
        <color theme="10"/>
        <rFont val="Calibri"/>
        <family val="2"/>
      </rPr>
      <t xml:space="preserve">funding agreement </t>
    </r>
    <r>
      <rPr>
        <sz val="11"/>
        <color theme="10"/>
        <rFont val="Calibri"/>
        <family val="2"/>
      </rPr>
      <t>to the ESFA</t>
    </r>
  </si>
  <si>
    <r>
      <rPr>
        <sz val="11"/>
        <color theme="10"/>
        <rFont val="Calibri"/>
        <family val="2"/>
      </rPr>
      <t xml:space="preserve">Plan </t>
    </r>
    <r>
      <rPr>
        <u/>
        <sz val="11"/>
        <color theme="10"/>
        <rFont val="Calibri"/>
        <family val="2"/>
      </rPr>
      <t>audit cycle</t>
    </r>
    <r>
      <rPr>
        <sz val="11"/>
        <color theme="10"/>
        <rFont val="Calibri"/>
        <family val="2"/>
      </rPr>
      <t xml:space="preserve"> for next year</t>
    </r>
  </si>
  <si>
    <r>
      <rPr>
        <sz val="11"/>
        <color theme="10"/>
        <rFont val="Calibri"/>
        <family val="2"/>
      </rPr>
      <t xml:space="preserve">Obtain final budget funding details and prepare second draft budget for discussion at </t>
    </r>
    <r>
      <rPr>
        <u/>
        <sz val="11"/>
        <color theme="10"/>
        <rFont val="Calibri"/>
        <family val="2"/>
      </rPr>
      <t>finance committee</t>
    </r>
    <r>
      <rPr>
        <sz val="11"/>
        <color theme="10"/>
        <rFont val="Calibri"/>
        <family val="2"/>
      </rPr>
      <t xml:space="preserve"> meeting</t>
    </r>
  </si>
  <si>
    <t>ESFA publishes workbook &amp; guidance for the budget forecast 3 year return (BFR3Y)</t>
  </si>
  <si>
    <r>
      <rPr>
        <sz val="11"/>
        <color theme="10"/>
        <rFont val="Arial"/>
        <family val="2"/>
      </rPr>
      <t>Complete interviews</t>
    </r>
    <r>
      <rPr>
        <sz val="11"/>
        <color theme="10"/>
        <rFont val="Calibri"/>
        <family val="2"/>
      </rPr>
      <t xml:space="preserve"> for new staff for September start.  Audit remaining vacancies and secure long-term agency staff for September</t>
    </r>
  </si>
  <si>
    <r>
      <rPr>
        <sz val="11"/>
        <color theme="10"/>
        <rFont val="Calibri"/>
        <family val="2"/>
      </rPr>
      <t xml:space="preserve">Review </t>
    </r>
    <r>
      <rPr>
        <u/>
        <sz val="11"/>
        <color theme="10"/>
        <rFont val="Calibri"/>
        <family val="2"/>
      </rPr>
      <t xml:space="preserve">induction for new starters, ensuring that any new statutory policies are included </t>
    </r>
    <r>
      <rPr>
        <sz val="11"/>
        <color theme="10"/>
        <rFont val="Calibri"/>
        <family val="2"/>
      </rPr>
      <t>and organise induction dates for new staff</t>
    </r>
  </si>
  <si>
    <r>
      <rPr>
        <sz val="11"/>
        <color theme="10"/>
        <rFont val="Calibri"/>
        <family val="2"/>
      </rPr>
      <t xml:space="preserve">Review </t>
    </r>
    <r>
      <rPr>
        <u/>
        <sz val="11"/>
        <color theme="10"/>
        <rFont val="Calibri"/>
        <family val="2"/>
      </rPr>
      <t xml:space="preserve">first aid </t>
    </r>
    <r>
      <rPr>
        <sz val="11"/>
        <color theme="10"/>
        <rFont val="Calibri"/>
        <family val="2"/>
      </rPr>
      <t>staff provision for September and organise training where necessary</t>
    </r>
  </si>
  <si>
    <r>
      <rPr>
        <sz val="11"/>
        <color theme="10"/>
        <rFont val="Calibri"/>
        <family val="2"/>
      </rPr>
      <t>Conduct</t>
    </r>
    <r>
      <rPr>
        <u/>
        <sz val="11"/>
        <color theme="10"/>
        <rFont val="Calibri"/>
        <family val="2"/>
      </rPr>
      <t xml:space="preserve"> prohibition checks </t>
    </r>
    <r>
      <rPr>
        <sz val="11"/>
        <color theme="10"/>
        <rFont val="Calibri"/>
        <family val="2"/>
      </rPr>
      <t xml:space="preserve">on new staff </t>
    </r>
  </si>
  <si>
    <r>
      <rPr>
        <sz val="11"/>
        <color theme="10"/>
        <rFont val="Calibri"/>
        <family val="2"/>
      </rPr>
      <t xml:space="preserve">Arrange to view ID documents and apply for </t>
    </r>
    <r>
      <rPr>
        <u/>
        <sz val="11"/>
        <color theme="10"/>
        <rFont val="Calibri"/>
        <family val="2"/>
      </rPr>
      <t>DBS check</t>
    </r>
    <r>
      <rPr>
        <sz val="11"/>
        <color theme="10"/>
        <rFont val="Calibri"/>
        <family val="2"/>
      </rPr>
      <t xml:space="preserve"> for all new starters</t>
    </r>
  </si>
  <si>
    <t>Complete sickness absence retun and update headteacher re staff approaching stage 1 or 2</t>
  </si>
  <si>
    <t>Update internal CPD record of all staff training undertaken</t>
  </si>
  <si>
    <r>
      <rPr>
        <sz val="11"/>
        <rFont val="Arial"/>
        <family val="2"/>
      </rPr>
      <t xml:space="preserve">Update the DfE website by </t>
    </r>
    <r>
      <rPr>
        <u/>
        <sz val="11"/>
        <color rgb="FF0000FF"/>
        <rFont val="Calibri"/>
        <family val="2"/>
      </rPr>
      <t>claiming and disowning teachers</t>
    </r>
    <r>
      <rPr>
        <sz val="11"/>
        <rFont val="Calibri"/>
        <family val="2"/>
      </rPr>
      <t xml:space="preserve"> showing on your records</t>
    </r>
  </si>
  <si>
    <r>
      <rPr>
        <sz val="11"/>
        <rFont val="Arial"/>
        <family val="2"/>
      </rPr>
      <t xml:space="preserve">Undertake a </t>
    </r>
    <r>
      <rPr>
        <u/>
        <sz val="11"/>
        <color rgb="FF0000FF"/>
        <rFont val="Calibri"/>
        <family val="2"/>
      </rPr>
      <t>health and safety inspection</t>
    </r>
  </si>
  <si>
    <t>Organise deep clean and necessary maintenance for kitchen and catering equipment</t>
  </si>
  <si>
    <t>PreP</t>
  </si>
  <si>
    <t>Organise any playground equipment to be safety checked during the summer</t>
  </si>
  <si>
    <r>
      <rPr>
        <sz val="11"/>
        <rFont val="Arial"/>
        <family val="2"/>
      </rPr>
      <t xml:space="preserve">Review </t>
    </r>
    <r>
      <rPr>
        <u/>
        <sz val="11"/>
        <color rgb="FF0000FF"/>
        <rFont val="Calibri"/>
        <family val="2"/>
      </rPr>
      <t>site management policies</t>
    </r>
    <r>
      <rPr>
        <sz val="11"/>
        <rFont val="Calibri"/>
        <family val="2"/>
      </rPr>
      <t xml:space="preserve"> and risk assessments and update accordingly</t>
    </r>
  </si>
  <si>
    <r>
      <rPr>
        <sz val="11"/>
        <color theme="10"/>
        <rFont val="Calibri"/>
        <family val="2"/>
      </rPr>
      <t xml:space="preserve">Ensure monthly </t>
    </r>
    <r>
      <rPr>
        <u/>
        <sz val="11"/>
        <color theme="10"/>
        <rFont val="Calibri"/>
        <family val="2"/>
      </rPr>
      <t>legionella check</t>
    </r>
    <r>
      <rPr>
        <sz val="11"/>
        <color theme="10"/>
        <rFont val="Calibri"/>
        <family val="2"/>
      </rPr>
      <t xml:space="preserve"> is undertaken</t>
    </r>
  </si>
  <si>
    <t>Conduct summer term fire drill</t>
  </si>
  <si>
    <t>Submit the summer term census by 14th June</t>
  </si>
  <si>
    <t>Ensure Reception/Year 7 class intake list is up to date</t>
  </si>
  <si>
    <t>Start preparing for the new academic year in MIS</t>
  </si>
  <si>
    <t>Collection opens 12th June for KS1 assessments data</t>
  </si>
  <si>
    <t>Check free school meals schedule against MIS</t>
  </si>
  <si>
    <t>July SBM checklist</t>
  </si>
  <si>
    <t>Reconcile bank accounts</t>
  </si>
  <si>
    <t>Complete end-of-quarter accounts</t>
  </si>
  <si>
    <t>Complete and submit the combined budget forecast return outturn and 3 year budget forecast return by 31st August 2023</t>
  </si>
  <si>
    <t>Check any outstanding purchase orders and chase for invoices</t>
  </si>
  <si>
    <r>
      <rPr>
        <sz val="11"/>
        <rFont val="Calibri"/>
        <family val="2"/>
        <scheme val="minor"/>
      </rPr>
      <t xml:space="preserve">Provide information to governors to assist them in </t>
    </r>
    <r>
      <rPr>
        <u/>
        <sz val="11"/>
        <color rgb="FF0000FF"/>
        <rFont val="Calibri"/>
        <family val="2"/>
        <scheme val="minor"/>
      </rPr>
      <t>auditing the school fund</t>
    </r>
  </si>
  <si>
    <t>DfE publishes academies sector annual report and accounts</t>
  </si>
  <si>
    <t>Check for any unpaid invoices and chase for payment</t>
  </si>
  <si>
    <r>
      <rPr>
        <sz val="11"/>
        <rFont val="Calibri"/>
        <family val="2"/>
        <scheme val="minor"/>
      </rPr>
      <t>Submit</t>
    </r>
    <r>
      <rPr>
        <u/>
        <sz val="11"/>
        <color rgb="FF0000FF"/>
        <rFont val="Calibri"/>
        <family val="2"/>
        <scheme val="minor"/>
      </rPr>
      <t xml:space="preserve"> consistent financial reporting </t>
    </r>
    <r>
      <rPr>
        <sz val="11"/>
        <rFont val="Calibri"/>
        <family val="2"/>
        <scheme val="minor"/>
      </rPr>
      <t>data for the last financial year</t>
    </r>
  </si>
  <si>
    <t>All academies to agree repayment plans for PNA recoveries</t>
  </si>
  <si>
    <t>Submit monthly VAT reclaim</t>
  </si>
  <si>
    <t>Send previous months budget report to budget holders</t>
  </si>
  <si>
    <t>Check ESFA guidance on estimating academy funding for newly opening academies</t>
  </si>
  <si>
    <t>Process payments to suppliers</t>
  </si>
  <si>
    <t>ESFA finalises dedicated schools grant (DSG) &amp; high needs allocation to local authorities</t>
  </si>
  <si>
    <t>UIFSM instalment paid</t>
  </si>
  <si>
    <t>Deadline for primary schools to publish report on PE and Sports Premium spend and swimming - 31 July</t>
  </si>
  <si>
    <t>Q1 pupil premium allocation made</t>
  </si>
  <si>
    <t>Report on cost centre expenditure to budget holders</t>
  </si>
  <si>
    <t>Inform payroll of changes coming into effect in September</t>
  </si>
  <si>
    <t>Review new staff induction pack and assign packs for new staff joining in September</t>
  </si>
  <si>
    <t>Update MIS to reflect leavers and new starters for September</t>
  </si>
  <si>
    <r>
      <rPr>
        <sz val="11"/>
        <rFont val="Calibri"/>
        <family val="2"/>
        <scheme val="minor"/>
      </rPr>
      <t>Update</t>
    </r>
    <r>
      <rPr>
        <u/>
        <sz val="11"/>
        <color rgb="FF0000FF"/>
        <rFont val="Calibri"/>
        <family val="2"/>
        <scheme val="minor"/>
      </rPr>
      <t xml:space="preserve"> staffing budget</t>
    </r>
  </si>
  <si>
    <r>
      <rPr>
        <sz val="11"/>
        <rFont val="Calibri"/>
        <family val="2"/>
        <scheme val="minor"/>
      </rPr>
      <t>Update</t>
    </r>
    <r>
      <rPr>
        <u/>
        <sz val="11"/>
        <color rgb="FF0000FF"/>
        <rFont val="Calibri"/>
        <family val="2"/>
        <scheme val="minor"/>
      </rPr>
      <t xml:space="preserve"> CPD </t>
    </r>
    <r>
      <rPr>
        <sz val="11"/>
        <rFont val="Calibri"/>
        <family val="2"/>
        <scheme val="minor"/>
      </rPr>
      <t>records of all staff training undertaken</t>
    </r>
  </si>
  <si>
    <r>
      <rPr>
        <sz val="11"/>
        <rFont val="Calibri"/>
        <family val="2"/>
        <scheme val="minor"/>
      </rPr>
      <t xml:space="preserve">Update </t>
    </r>
    <r>
      <rPr>
        <u/>
        <sz val="11"/>
        <color rgb="FF0000FF"/>
        <rFont val="Calibri"/>
        <family val="2"/>
        <scheme val="minor"/>
      </rPr>
      <t xml:space="preserve">Single Central Record </t>
    </r>
    <r>
      <rPr>
        <sz val="11"/>
        <rFont val="Calibri"/>
        <family val="2"/>
        <scheme val="minor"/>
      </rPr>
      <t>and ensure all new staff, governors and volunteers are included</t>
    </r>
  </si>
  <si>
    <t>Ensure all premises maintenance works have been commissioned and supporting risk assessments and documents processed</t>
  </si>
  <si>
    <t>Ensure all maintenance inspections due have been conducted and the findings recorded</t>
  </si>
  <si>
    <t>Undertake MIS housekeeping for new academic year</t>
  </si>
  <si>
    <t>Create and submit all common transfer files (CTFs) for new and departing pupils</t>
  </si>
  <si>
    <t>Post hard copy pupil files to new schools</t>
  </si>
  <si>
    <t>Carry out audit of admin services and tasks for the new academic year, creating a timetable for completion</t>
  </si>
  <si>
    <t>Not Started</t>
  </si>
  <si>
    <t>In Progress</t>
  </si>
  <si>
    <t>Complete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</si>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</sst>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scheme val="minor"/>
    </font>
    <font>
      <sz val="11"/>
      <color theme="1"/>
      <name val="Calibri"/>
      <family val="2"/>
      <scheme val="minor"/>
    </font>
    <font>
      <b/>
      <sz val="11"/>
      <color rgb="FF000000"/>
      <name val="Arial"/>
      <family val="2"/>
    </font>
    <font>
      <b/>
      <sz val="11"/>
      <color theme="1"/>
      <name val="Arial"/>
      <family val="2"/>
    </font>
    <font>
      <b/>
      <sz val="11"/>
      <color theme="0"/>
      <name val="Arial"/>
      <family val="2"/>
    </font>
    <font>
      <sz val="11"/>
      <color theme="1"/>
      <name val="Arial"/>
      <family val="2"/>
    </font>
    <font>
      <u/>
      <sz val="11"/>
      <color theme="10"/>
      <name val="Arial"/>
      <family val="2"/>
    </font>
    <font>
      <sz val="11"/>
      <color theme="1"/>
      <name val="Calibri"/>
      <family val="2"/>
    </font>
    <font>
      <u/>
      <sz val="11"/>
      <color rgb="FF1155CC"/>
      <name val="Arial"/>
      <family val="2"/>
    </font>
    <font>
      <u/>
      <sz val="11"/>
      <color rgb="FF0000FF"/>
      <name val="Calibri"/>
      <family val="2"/>
    </font>
    <font>
      <u/>
      <sz val="11"/>
      <color rgb="FF0000FF"/>
      <name val="Arial"/>
      <family val="2"/>
    </font>
    <font>
      <b/>
      <sz val="11"/>
      <color rgb="FFFFFFFF"/>
      <name val="Arial"/>
      <family val="2"/>
    </font>
    <font>
      <sz val="11"/>
      <color rgb="FF000000"/>
      <name val="Arial"/>
      <family val="2"/>
    </font>
    <font>
      <sz val="11"/>
      <color rgb="FF000000"/>
      <name val="Calibri"/>
      <family val="2"/>
    </font>
    <font>
      <u/>
      <sz val="11"/>
      <color rgb="FF1155CC"/>
      <name val="Calibri"/>
      <family val="2"/>
    </font>
    <font>
      <u/>
      <sz val="11"/>
      <color theme="10"/>
      <name val="Calibri"/>
      <family val="2"/>
    </font>
    <font>
      <u/>
      <sz val="11"/>
      <color rgb="FFFF0000"/>
      <name val="Arial"/>
      <family val="2"/>
    </font>
    <font>
      <sz val="11"/>
      <color rgb="FFFFFFFF"/>
      <name val="Arial"/>
      <family val="2"/>
    </font>
    <font>
      <sz val="11"/>
      <color rgb="FFFFFFFF"/>
      <name val="Calibri"/>
      <family val="2"/>
    </font>
    <font>
      <sz val="11"/>
      <name val="Calibri"/>
      <family val="2"/>
    </font>
    <font>
      <u/>
      <sz val="11"/>
      <color rgb="FFFF0000"/>
      <name val="Calibri"/>
      <family val="2"/>
    </font>
    <font>
      <b/>
      <sz val="11"/>
      <color rgb="FF000000"/>
      <name val="Calibri"/>
      <family val="2"/>
    </font>
    <font>
      <b/>
      <sz val="11"/>
      <color theme="1"/>
      <name val="Calibri"/>
      <family val="2"/>
    </font>
    <font>
      <sz val="11"/>
      <color theme="10"/>
      <name val="Arial"/>
      <family val="2"/>
    </font>
    <font>
      <u/>
      <sz val="11"/>
      <color rgb="FF000000"/>
      <name val="Calibri"/>
      <family val="2"/>
    </font>
    <font>
      <b/>
      <sz val="11"/>
      <color theme="0"/>
      <name val="Calibri"/>
      <family val="2"/>
    </font>
    <font>
      <sz val="14"/>
      <color theme="1"/>
      <name val="Calibri"/>
      <family val="2"/>
    </font>
    <font>
      <u/>
      <sz val="14"/>
      <color theme="10"/>
      <name val="Calibri"/>
      <family val="2"/>
    </font>
    <font>
      <sz val="11"/>
      <color theme="10"/>
      <name val="Calibri"/>
      <family val="2"/>
    </font>
    <font>
      <sz val="11"/>
      <name val="Arial"/>
      <family val="2"/>
    </font>
    <font>
      <u/>
      <sz val="11"/>
      <color theme="10"/>
      <name val="Calibri"/>
      <family val="2"/>
      <scheme val="minor"/>
    </font>
    <font>
      <b/>
      <sz val="11"/>
      <color rgb="FF000000"/>
      <name val="Calibri"/>
      <family val="2"/>
      <scheme val="minor"/>
    </font>
    <font>
      <sz val="11"/>
      <color rgb="FF000000"/>
      <name val="Calibri"/>
      <family val="2"/>
      <scheme val="minor"/>
    </font>
    <font>
      <u/>
      <sz val="11"/>
      <color rgb="FF0000FF"/>
      <name val="Calibri"/>
      <family val="2"/>
      <scheme val="minor"/>
    </font>
    <font>
      <sz val="11"/>
      <name val="Calibri"/>
      <family val="2"/>
      <scheme val="minor"/>
    </font>
    <font>
      <u/>
      <sz val="11"/>
      <color rgb="FF1155CC"/>
      <name val="Calibri"/>
      <family val="2"/>
      <scheme val="minor"/>
    </font>
  </fonts>
  <fills count="14">
    <fill>
      <patternFill patternType="none"/>
    </fill>
    <fill>
      <patternFill patternType="gray125"/>
    </fill>
    <fill>
      <patternFill patternType="solid">
        <fgColor rgb="FF00B0F0"/>
        <bgColor rgb="FF00B0F0"/>
      </patternFill>
    </fill>
    <fill>
      <patternFill patternType="solid">
        <fgColor rgb="FFD9D9D9"/>
        <bgColor rgb="FFD9D9D9"/>
      </patternFill>
    </fill>
    <fill>
      <patternFill patternType="solid">
        <fgColor rgb="FFD8D8D8"/>
        <bgColor rgb="FFD8D8D8"/>
      </patternFill>
    </fill>
    <fill>
      <patternFill patternType="solid">
        <fgColor rgb="FF7F7F7F"/>
        <bgColor rgb="FF7F7F7F"/>
      </patternFill>
    </fill>
    <fill>
      <patternFill patternType="solid">
        <fgColor rgb="FFBFBFBF"/>
        <bgColor rgb="FFBFBFBF"/>
      </patternFill>
    </fill>
    <fill>
      <patternFill patternType="solid">
        <fgColor rgb="FFCCCCCC"/>
        <bgColor rgb="FFCCCCCC"/>
      </patternFill>
    </fill>
    <fill>
      <patternFill patternType="solid">
        <fgColor rgb="FFFFFFFF"/>
        <bgColor rgb="FFFFFFFF"/>
      </patternFill>
    </fill>
    <fill>
      <patternFill patternType="solid">
        <fgColor rgb="FFF3F3F3"/>
        <bgColor rgb="FFF3F3F3"/>
      </patternFill>
    </fill>
    <fill>
      <patternFill patternType="solid">
        <fgColor theme="0"/>
        <bgColor theme="0"/>
      </patternFill>
    </fill>
    <fill>
      <patternFill patternType="solid">
        <fgColor rgb="FFA5A5A5"/>
        <bgColor rgb="FFA5A5A5"/>
      </patternFill>
    </fill>
    <fill>
      <patternFill patternType="solid">
        <fgColor rgb="FF999999"/>
        <bgColor rgb="FF999999"/>
      </patternFill>
    </fill>
    <fill>
      <patternFill patternType="solid">
        <fgColor theme="0" tint="-0.14999847407452621"/>
        <bgColor indexed="64"/>
      </patternFill>
    </fill>
  </fills>
  <borders count="1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0" fillId="0" borderId="0" applyNumberFormat="0" applyFill="0" applyBorder="0" applyAlignment="0" applyProtection="0"/>
  </cellStyleXfs>
  <cellXfs count="125">
    <xf numFmtId="0" fontId="0" fillId="0" borderId="0" xfId="0"/>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5" fillId="0" borderId="0" xfId="0" applyFont="1" applyAlignment="1">
      <alignment wrapText="1"/>
    </xf>
    <xf numFmtId="0" fontId="9" fillId="0" borderId="0" xfId="0" applyFont="1" applyAlignment="1">
      <alignment vertical="center" wrapText="1"/>
    </xf>
    <xf numFmtId="0" fontId="7" fillId="3" borderId="1" xfId="0" applyFont="1" applyFill="1" applyBorder="1" applyAlignment="1">
      <alignment vertical="center" wrapText="1"/>
    </xf>
    <xf numFmtId="0" fontId="10" fillId="0" borderId="0" xfId="0" applyFont="1" applyAlignment="1">
      <alignment vertical="center" wrapText="1"/>
    </xf>
    <xf numFmtId="0" fontId="11" fillId="2" borderId="2" xfId="0" applyFont="1" applyFill="1" applyBorder="1" applyAlignment="1">
      <alignment horizontal="center" vertical="center" wrapText="1"/>
    </xf>
    <xf numFmtId="0" fontId="12" fillId="0" borderId="0" xfId="0" applyFont="1" applyAlignment="1">
      <alignment horizontal="left" vertical="center" wrapText="1"/>
    </xf>
    <xf numFmtId="0" fontId="5" fillId="0" borderId="2" xfId="0" applyFont="1" applyBorder="1" applyAlignment="1">
      <alignment vertical="center" wrapText="1"/>
    </xf>
    <xf numFmtId="0" fontId="4" fillId="2"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3" fillId="0" borderId="0" xfId="0" applyFont="1" applyAlignment="1">
      <alignment vertical="center" wrapText="1"/>
    </xf>
    <xf numFmtId="0" fontId="5" fillId="4" borderId="1" xfId="0" applyFont="1" applyFill="1" applyBorder="1" applyAlignment="1">
      <alignment horizontal="center" vertical="center" wrapText="1"/>
    </xf>
    <xf numFmtId="0" fontId="14" fillId="0" borderId="0" xfId="0" applyFont="1" applyAlignment="1">
      <alignment vertical="center" wrapText="1"/>
    </xf>
    <xf numFmtId="0" fontId="15" fillId="0" borderId="0" xfId="0" applyFont="1" applyAlignment="1">
      <alignment vertical="center" wrapText="1"/>
    </xf>
    <xf numFmtId="0" fontId="7" fillId="5" borderId="1" xfId="0" applyFont="1" applyFill="1" applyBorder="1" applyAlignment="1">
      <alignment vertical="center" wrapText="1"/>
    </xf>
    <xf numFmtId="0" fontId="5"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6" borderId="1" xfId="0" applyFont="1" applyFill="1" applyBorder="1"/>
    <xf numFmtId="0" fontId="13" fillId="7" borderId="1" xfId="0" applyFont="1" applyFill="1" applyBorder="1" applyAlignment="1">
      <alignment vertical="center" wrapText="1"/>
    </xf>
    <xf numFmtId="0" fontId="13" fillId="8" borderId="1" xfId="0" applyFont="1" applyFill="1" applyBorder="1" applyAlignment="1">
      <alignment vertical="center" wrapText="1"/>
    </xf>
    <xf numFmtId="0" fontId="16"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5" fillId="0" borderId="0" xfId="0" applyFont="1" applyAlignment="1">
      <alignment vertical="center"/>
    </xf>
    <xf numFmtId="0" fontId="11" fillId="2" borderId="2" xfId="0" applyFont="1" applyFill="1" applyBorder="1" applyAlignment="1">
      <alignment horizontal="center"/>
    </xf>
    <xf numFmtId="0" fontId="17" fillId="0" borderId="0" xfId="0" applyFont="1" applyAlignment="1">
      <alignment vertical="center" wrapText="1"/>
    </xf>
    <xf numFmtId="0" fontId="18" fillId="0" borderId="0" xfId="0" applyFont="1"/>
    <xf numFmtId="0" fontId="18" fillId="8" borderId="1" xfId="0" applyFont="1" applyFill="1" applyBorder="1"/>
    <xf numFmtId="0" fontId="12" fillId="0" borderId="2" xfId="0" applyFont="1" applyBorder="1"/>
    <xf numFmtId="0" fontId="12" fillId="0" borderId="0" xfId="0" applyFont="1"/>
    <xf numFmtId="0" fontId="2" fillId="0" borderId="2" xfId="0" applyFont="1" applyBorder="1" applyAlignment="1">
      <alignment horizontal="center" vertical="center" wrapText="1"/>
    </xf>
    <xf numFmtId="0" fontId="12" fillId="0" borderId="2" xfId="0" applyFont="1" applyBorder="1" applyAlignment="1">
      <alignment vertical="center" wrapText="1"/>
    </xf>
    <xf numFmtId="0" fontId="12" fillId="0" borderId="0" xfId="0" applyFont="1" applyAlignment="1">
      <alignment vertical="center" wrapText="1"/>
    </xf>
    <xf numFmtId="0" fontId="7" fillId="0" borderId="6" xfId="0" applyFont="1" applyBorder="1" applyAlignment="1">
      <alignment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7" fillId="0" borderId="0" xfId="0" applyFont="1" applyAlignment="1">
      <alignment wrapText="1"/>
    </xf>
    <xf numFmtId="0" fontId="5" fillId="6" borderId="2" xfId="0" applyFont="1" applyFill="1" applyBorder="1"/>
    <xf numFmtId="0" fontId="7" fillId="7" borderId="2" xfId="0" applyFont="1" applyFill="1" applyBorder="1" applyAlignment="1">
      <alignment vertical="center" wrapText="1"/>
    </xf>
    <xf numFmtId="0" fontId="20" fillId="0" borderId="0" xfId="0" applyFont="1" applyAlignment="1">
      <alignment vertical="center" wrapText="1"/>
    </xf>
    <xf numFmtId="0" fontId="7" fillId="9" borderId="1" xfId="0" applyFont="1" applyFill="1" applyBorder="1" applyAlignment="1">
      <alignment vertical="center" wrapText="1"/>
    </xf>
    <xf numFmtId="0" fontId="12" fillId="0" borderId="7" xfId="0" applyFont="1" applyBorder="1" applyAlignment="1">
      <alignment vertical="center" wrapText="1"/>
    </xf>
    <xf numFmtId="0" fontId="21" fillId="0" borderId="0" xfId="0" applyFont="1" applyAlignment="1">
      <alignment horizontal="center" vertical="center" wrapText="1"/>
    </xf>
    <xf numFmtId="0" fontId="22" fillId="0" borderId="0" xfId="0" applyFont="1" applyAlignment="1">
      <alignment horizontal="center" vertical="center" wrapText="1"/>
    </xf>
    <xf numFmtId="0" fontId="24" fillId="0" borderId="0" xfId="0" applyFont="1" applyAlignment="1">
      <alignment vertical="center" wrapText="1"/>
    </xf>
    <xf numFmtId="0" fontId="7" fillId="12" borderId="1" xfId="0" applyFont="1" applyFill="1" applyBorder="1" applyAlignment="1">
      <alignment vertical="center" wrapText="1"/>
    </xf>
    <xf numFmtId="0" fontId="7" fillId="12" borderId="1" xfId="0" applyFont="1" applyFill="1" applyBorder="1"/>
    <xf numFmtId="0" fontId="11" fillId="12" borderId="1" xfId="0" applyFont="1" applyFill="1" applyBorder="1" applyAlignment="1">
      <alignment horizontal="center" vertical="center" wrapText="1"/>
    </xf>
    <xf numFmtId="0" fontId="25" fillId="2" borderId="1" xfId="0" applyFont="1" applyFill="1" applyBorder="1" applyAlignment="1">
      <alignment horizontal="center" vertical="center"/>
    </xf>
    <xf numFmtId="0" fontId="26" fillId="0" borderId="0" xfId="0" applyFont="1" applyAlignment="1">
      <alignment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5"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0" borderId="10" xfId="0" applyFont="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4" borderId="2" xfId="0" applyFont="1" applyFill="1" applyBorder="1" applyAlignment="1">
      <alignment vertical="center" wrapText="1"/>
    </xf>
    <xf numFmtId="0" fontId="7" fillId="3" borderId="2" xfId="0" applyFont="1" applyFill="1" applyBorder="1" applyAlignment="1">
      <alignment vertical="center" wrapText="1"/>
    </xf>
    <xf numFmtId="0" fontId="5" fillId="4" borderId="1"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7" fillId="0" borderId="0" xfId="0" applyFont="1"/>
    <xf numFmtId="0" fontId="30" fillId="0" borderId="0" xfId="1" applyAlignment="1">
      <alignment vertical="center" wrapText="1"/>
    </xf>
    <xf numFmtId="0" fontId="7" fillId="0" borderId="1" xfId="0" applyFont="1" applyBorder="1" applyAlignment="1">
      <alignment vertical="center" wrapText="1"/>
    </xf>
    <xf numFmtId="0" fontId="7" fillId="13" borderId="1" xfId="0" applyFont="1" applyFill="1" applyBorder="1" applyAlignment="1">
      <alignment vertical="center" wrapText="1"/>
    </xf>
    <xf numFmtId="0" fontId="23" fillId="13" borderId="0" xfId="0" applyFont="1" applyFill="1" applyAlignment="1">
      <alignment vertical="center" wrapText="1"/>
    </xf>
    <xf numFmtId="0" fontId="7" fillId="13" borderId="0" xfId="0" applyFont="1" applyFill="1" applyAlignment="1">
      <alignment vertical="center" wrapText="1"/>
    </xf>
    <xf numFmtId="0" fontId="29" fillId="10" borderId="1" xfId="0" applyFont="1" applyFill="1" applyBorder="1" applyAlignment="1">
      <alignment vertical="center" wrapText="1"/>
    </xf>
    <xf numFmtId="0" fontId="30" fillId="0" borderId="2" xfId="1" applyBorder="1" applyAlignment="1">
      <alignment vertical="center" wrapText="1"/>
    </xf>
    <xf numFmtId="0" fontId="30" fillId="0" borderId="2" xfId="1" applyFill="1" applyBorder="1" applyAlignment="1">
      <alignment vertical="center" wrapText="1"/>
    </xf>
    <xf numFmtId="0" fontId="8" fillId="0" borderId="2" xfId="0" applyFont="1" applyBorder="1" applyAlignment="1">
      <alignment vertical="center" wrapText="1"/>
    </xf>
    <xf numFmtId="0" fontId="10" fillId="0" borderId="0" xfId="0" applyFont="1" applyAlignment="1">
      <alignment vertical="center"/>
    </xf>
    <xf numFmtId="0" fontId="9" fillId="0" borderId="2" xfId="0" applyFont="1" applyBorder="1" applyAlignment="1">
      <alignment vertical="center" wrapText="1"/>
    </xf>
    <xf numFmtId="0" fontId="15" fillId="0" borderId="2" xfId="0" applyFont="1" applyBorder="1" applyAlignment="1">
      <alignment vertical="center" wrapText="1"/>
    </xf>
    <xf numFmtId="0" fontId="10" fillId="0" borderId="0" xfId="0" applyFont="1" applyAlignment="1">
      <alignment horizontal="left" vertical="center" wrapText="1"/>
    </xf>
    <xf numFmtId="0" fontId="4" fillId="2" borderId="9" xfId="0" applyFont="1" applyFill="1" applyBorder="1" applyAlignment="1">
      <alignment horizontal="center" vertical="center" wrapText="1"/>
    </xf>
    <xf numFmtId="0" fontId="10" fillId="5" borderId="1" xfId="0" applyFont="1" applyFill="1" applyBorder="1" applyAlignment="1">
      <alignment vertical="center" wrapText="1"/>
    </xf>
    <xf numFmtId="0" fontId="15" fillId="0" borderId="0" xfId="0" applyFont="1" applyAlignment="1">
      <alignment wrapText="1"/>
    </xf>
    <xf numFmtId="0" fontId="15" fillId="0" borderId="0" xfId="0" applyFont="1" applyAlignment="1">
      <alignment horizontal="left" vertical="center" wrapText="1"/>
    </xf>
    <xf numFmtId="0" fontId="15" fillId="6" borderId="1" xfId="0" applyFont="1" applyFill="1" applyBorder="1" applyAlignment="1">
      <alignment vertical="center" wrapText="1"/>
    </xf>
    <xf numFmtId="0" fontId="6" fillId="0" borderId="0" xfId="0" applyFont="1" applyAlignment="1">
      <alignment horizontal="left" vertical="center" wrapText="1"/>
    </xf>
    <xf numFmtId="0" fontId="6" fillId="0" borderId="2" xfId="0" applyFont="1" applyBorder="1" applyAlignment="1">
      <alignment vertical="center" wrapText="1"/>
    </xf>
    <xf numFmtId="0" fontId="8" fillId="0" borderId="2" xfId="0" applyFont="1" applyBorder="1" applyAlignment="1">
      <alignment wrapText="1"/>
    </xf>
    <xf numFmtId="0" fontId="9" fillId="6" borderId="2" xfId="0" applyFont="1" applyFill="1" applyBorder="1" applyAlignment="1">
      <alignment vertical="center" wrapText="1"/>
    </xf>
    <xf numFmtId="0" fontId="16" fillId="0" borderId="0" xfId="0" applyFont="1" applyAlignment="1">
      <alignment vertical="center" wrapText="1"/>
    </xf>
    <xf numFmtId="0" fontId="14" fillId="10" borderId="1" xfId="0" applyFont="1" applyFill="1" applyBorder="1" applyAlignment="1">
      <alignment vertical="center" wrapText="1"/>
    </xf>
    <xf numFmtId="0" fontId="10" fillId="10" borderId="1" xfId="0" applyFont="1" applyFill="1" applyBorder="1" applyAlignment="1">
      <alignment vertical="center" wrapText="1"/>
    </xf>
    <xf numFmtId="0" fontId="6" fillId="11" borderId="1" xfId="0" applyFont="1" applyFill="1" applyBorder="1" applyAlignment="1">
      <alignment vertical="center" wrapText="1"/>
    </xf>
    <xf numFmtId="0" fontId="10" fillId="0" borderId="2" xfId="0" applyFont="1" applyBorder="1" applyAlignment="1">
      <alignment vertical="center" wrapText="1"/>
    </xf>
    <xf numFmtId="0" fontId="5" fillId="2" borderId="9" xfId="0" applyFont="1" applyFill="1" applyBorder="1" applyAlignment="1">
      <alignment horizontal="center" vertical="center" wrapText="1"/>
    </xf>
    <xf numFmtId="0" fontId="27" fillId="0" borderId="11" xfId="0" applyFont="1" applyBorder="1" applyAlignment="1">
      <alignment horizontal="left"/>
    </xf>
    <xf numFmtId="0" fontId="0" fillId="0" borderId="11" xfId="0" applyBorder="1"/>
    <xf numFmtId="0" fontId="7" fillId="0" borderId="11" xfId="0" applyFont="1" applyBorder="1"/>
    <xf numFmtId="0" fontId="11" fillId="2" borderId="11" xfId="0" applyFont="1" applyFill="1" applyBorder="1" applyAlignment="1">
      <alignment horizontal="center" vertical="center" wrapText="1"/>
    </xf>
    <xf numFmtId="0" fontId="12" fillId="0" borderId="11" xfId="0" applyFont="1" applyBorder="1" applyAlignment="1">
      <alignment horizontal="center" vertical="center" wrapText="1"/>
    </xf>
    <xf numFmtId="0" fontId="0" fillId="0" borderId="12" xfId="0" applyBorder="1"/>
    <xf numFmtId="0" fontId="0" fillId="0" borderId="1" xfId="0" applyBorder="1"/>
    <xf numFmtId="0" fontId="7" fillId="0" borderId="1" xfId="0" applyFont="1" applyBorder="1"/>
    <xf numFmtId="0" fontId="31" fillId="0" borderId="11" xfId="0" applyFont="1" applyBorder="1" applyAlignment="1">
      <alignment horizontal="center" vertical="center" wrapText="1"/>
    </xf>
    <xf numFmtId="0" fontId="32" fillId="0" borderId="11" xfId="0" applyFont="1" applyBorder="1" applyAlignment="1">
      <alignment horizontal="center" vertical="center" wrapText="1"/>
    </xf>
    <xf numFmtId="0" fontId="1" fillId="0" borderId="11" xfId="0" applyFont="1" applyBorder="1" applyAlignment="1">
      <alignment vertical="center" wrapText="1"/>
    </xf>
    <xf numFmtId="0" fontId="33" fillId="0" borderId="11" xfId="0" applyFont="1" applyBorder="1" applyAlignment="1">
      <alignment vertical="center" wrapText="1"/>
    </xf>
    <xf numFmtId="0" fontId="30" fillId="0" borderId="11" xfId="0" applyFont="1" applyBorder="1" applyAlignment="1">
      <alignment vertical="center" wrapText="1"/>
    </xf>
    <xf numFmtId="0" fontId="30" fillId="0" borderId="11" xfId="1" applyBorder="1" applyAlignment="1">
      <alignment vertical="center" wrapText="1"/>
    </xf>
    <xf numFmtId="0" fontId="33" fillId="6" borderId="11" xfId="0" applyFont="1" applyFill="1" applyBorder="1" applyAlignment="1">
      <alignment vertical="center" wrapText="1"/>
    </xf>
    <xf numFmtId="0" fontId="30" fillId="0" borderId="11" xfId="1" applyFill="1" applyBorder="1" applyAlignment="1">
      <alignment vertical="center" wrapText="1"/>
    </xf>
    <xf numFmtId="0" fontId="1" fillId="6" borderId="11" xfId="0" applyFont="1" applyFill="1" applyBorder="1" applyAlignment="1">
      <alignment vertical="center" wrapText="1"/>
    </xf>
    <xf numFmtId="0" fontId="1" fillId="7" borderId="11" xfId="0" applyFont="1" applyFill="1" applyBorder="1" applyAlignment="1">
      <alignment vertical="center" wrapText="1"/>
    </xf>
    <xf numFmtId="0" fontId="35" fillId="0" borderId="11" xfId="0" applyFont="1" applyBorder="1" applyAlignment="1">
      <alignment vertical="center" wrapText="1"/>
    </xf>
    <xf numFmtId="0" fontId="5" fillId="0" borderId="11" xfId="0" applyFont="1" applyBorder="1" applyAlignment="1">
      <alignment vertical="center" wrapText="1"/>
    </xf>
    <xf numFmtId="0" fontId="1" fillId="0" borderId="11" xfId="0" applyFont="1" applyBorder="1" applyAlignment="1">
      <alignment horizontal="center" vertical="center" wrapText="1"/>
    </xf>
    <xf numFmtId="0" fontId="30" fillId="0" borderId="11" xfId="0" applyFont="1" applyBorder="1" applyAlignment="1">
      <alignment horizontal="left" vertical="center" wrapText="1"/>
    </xf>
    <xf numFmtId="0" fontId="1" fillId="0" borderId="0" xfId="0" applyFont="1" applyAlignment="1">
      <alignment wrapText="1"/>
    </xf>
    <xf numFmtId="0" fontId="2" fillId="0" borderId="4" xfId="0" applyFont="1" applyBorder="1" applyAlignment="1">
      <alignment horizontal="center" vertical="center" wrapText="1"/>
    </xf>
    <xf numFmtId="0" fontId="19" fillId="0" borderId="5"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1143000</xdr:colOff>
      <xdr:row>1</xdr:row>
      <xdr:rowOff>95250</xdr:rowOff>
    </xdr:from>
    <xdr:to>
      <xdr:col>6</xdr:col>
      <xdr:colOff>819150</xdr:colOff>
      <xdr:row>1</xdr:row>
      <xdr:rowOff>552450</xdr:rowOff>
    </xdr:to>
    <xdr:pic>
      <xdr:nvPicPr>
        <xdr:cNvPr id="3" name="Picture 2">
          <a:extLst>
            <a:ext uri="{FF2B5EF4-FFF2-40B4-BE49-F238E27FC236}">
              <a16:creationId xmlns:a16="http://schemas.microsoft.com/office/drawing/2014/main" id="{1AC1B304-7BCD-85E5-BBB8-CC68F9BD65AA}"/>
            </a:ext>
          </a:extLst>
        </xdr:cNvPr>
        <xdr:cNvPicPr>
          <a:picLocks noChangeAspect="1"/>
        </xdr:cNvPicPr>
      </xdr:nvPicPr>
      <xdr:blipFill>
        <a:blip xmlns:r="http://schemas.openxmlformats.org/officeDocument/2006/relationships" r:embed="rId1"/>
        <a:stretch>
          <a:fillRect/>
        </a:stretch>
      </xdr:blipFill>
      <xdr:spPr>
        <a:xfrm>
          <a:off x="9029700" y="323850"/>
          <a:ext cx="1981200" cy="4572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academies-funded-on-estimates" TargetMode="External"/><Relationship Id="rId13" Type="http://schemas.openxmlformats.org/officeDocument/2006/relationships/hyperlink" Target="https://www.hse.gov.uk/coronavirus/working-safely/risk-assessment.htm" TargetMode="External"/><Relationship Id="rId3" Type="http://schemas.openxmlformats.org/officeDocument/2006/relationships/hyperlink" Target="https://www.gov.uk/guidance/academies-financial-handbook" TargetMode="External"/><Relationship Id="rId7" Type="http://schemas.openxmlformats.org/officeDocument/2006/relationships/hyperlink" Target="https://www.gov.uk/government/publications/academies-general-annual-grant-allocation-guides-2022-to-2023" TargetMode="External"/><Relationship Id="rId12" Type="http://schemas.openxmlformats.org/officeDocument/2006/relationships/hyperlink" Target="https://my.optimus-education.com/early-career-framework-and-induction-reforms-actions-and-faqs" TargetMode="External"/><Relationship Id="rId2" Type="http://schemas.openxmlformats.org/officeDocument/2006/relationships/hyperlink" Target="https://www.gov.uk/government/publications/pupil-premium-allocations-and-conditions-of-grant-2022-to-2023/pupil-premium-2022-to-2023-conditions-of-grant-for-local-authorities" TargetMode="External"/><Relationship Id="rId16" Type="http://schemas.openxmlformats.org/officeDocument/2006/relationships/hyperlink" Target="https://my.optimus-education.com/schools-and-academies-website-checklists" TargetMode="External"/><Relationship Id="rId1" Type="http://schemas.openxmlformats.org/officeDocument/2006/relationships/hyperlink" Target="https://my.optimus-education.com/example-income-and-expenditure-statement-notes" TargetMode="External"/><Relationship Id="rId6" Type="http://schemas.openxmlformats.org/officeDocument/2006/relationships/hyperlink" Target="https://www.gov.uk/government/publications/school-led-tutoring-conditions-of-grant/school-led-tutoring-year-end-statement-form-guidance-for-schools" TargetMode="External"/><Relationship Id="rId11" Type="http://schemas.openxmlformats.org/officeDocument/2006/relationships/hyperlink" Target="https://my.optimus-education.com/webinar-support-staff-appraisals-and-performance-management" TargetMode="External"/><Relationship Id="rId5" Type="http://schemas.openxmlformats.org/officeDocument/2006/relationships/hyperlink" Target="https://my.optimus-education.com/demonstrating-impact-sen-funding" TargetMode="External"/><Relationship Id="rId15" Type="http://schemas.openxmlformats.org/officeDocument/2006/relationships/hyperlink" Target="https://my.optimus-education.com/school-model-policy-templates-meet-your-legal-requirements" TargetMode="External"/><Relationship Id="rId10" Type="http://schemas.openxmlformats.org/officeDocument/2006/relationships/hyperlink" Target="https://my.optimus-education.com/creating-support-staff-development-plans" TargetMode="External"/><Relationship Id="rId4" Type="http://schemas.openxmlformats.org/officeDocument/2006/relationships/hyperlink" Target="https://my.optimus-education.com/payroll-checklist-and-payroll-form" TargetMode="External"/><Relationship Id="rId9" Type="http://schemas.openxmlformats.org/officeDocument/2006/relationships/hyperlink" Target="https://my.optimus-education.com/professional-learning-support-staff" TargetMode="External"/><Relationship Id="rId14" Type="http://schemas.openxmlformats.org/officeDocument/2006/relationships/hyperlink" Target="https://my.optimus-education.com/winter-contingency-planning"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my.optimus-education.com/audit-checklist-academies" TargetMode="External"/><Relationship Id="rId13" Type="http://schemas.openxmlformats.org/officeDocument/2006/relationships/hyperlink" Target="https://www.gov.uk/guidance/teacher-status-checks-information-for-employers" TargetMode="External"/><Relationship Id="rId18" Type="http://schemas.openxmlformats.org/officeDocument/2006/relationships/hyperlink" Target="https://my.optimus-education.com/premises-management-0" TargetMode="External"/><Relationship Id="rId3" Type="http://schemas.openxmlformats.org/officeDocument/2006/relationships/hyperlink" Target="https://www.gov.uk/government/publications/pupil-premium-allocations-and-conditions-of-grant-2023-to-2024" TargetMode="External"/><Relationship Id="rId21" Type="http://schemas.openxmlformats.org/officeDocument/2006/relationships/hyperlink" Target="https://www.gov.uk/guidance/complete-the-school-census/census-dates" TargetMode="External"/><Relationship Id="rId7" Type="http://schemas.openxmlformats.org/officeDocument/2006/relationships/hyperlink" Target="https://www.gov.uk/government/publications/academy-and-free-school-funding-agreements-single-academy-trust" TargetMode="External"/><Relationship Id="rId12" Type="http://schemas.openxmlformats.org/officeDocument/2006/relationships/hyperlink" Target="https://www.gov.uk/government/publications/first-aid-in-schools" TargetMode="External"/><Relationship Id="rId17" Type="http://schemas.openxmlformats.org/officeDocument/2006/relationships/hyperlink" Target="https://my.optimus-education.com/premises-checks-schedule" TargetMode="External"/><Relationship Id="rId2" Type="http://schemas.openxmlformats.org/officeDocument/2006/relationships/hyperlink" Target="https://www.gov.uk/guidance/academies-budget-forecast-return" TargetMode="External"/><Relationship Id="rId16" Type="http://schemas.openxmlformats.org/officeDocument/2006/relationships/hyperlink" Target="https://www.gov.uk/guidance/teacher-status-checks-information-for-employers" TargetMode="External"/><Relationship Id="rId20" Type="http://schemas.openxmlformats.org/officeDocument/2006/relationships/hyperlink" Target="https://my.optimus-education.com/how-write-fire-risk-assessment" TargetMode="External"/><Relationship Id="rId1" Type="http://schemas.openxmlformats.org/officeDocument/2006/relationships/hyperlink" Target="https://www.gov.uk/government/publications/high-needs-funding-arrangements-2023-to-2024" TargetMode="External"/><Relationship Id="rId6" Type="http://schemas.openxmlformats.org/officeDocument/2006/relationships/hyperlink" Target="https://my.optimus-education.com/strategic-budget-forecasting-academies" TargetMode="External"/><Relationship Id="rId11" Type="http://schemas.openxmlformats.org/officeDocument/2006/relationships/hyperlink" Target="https://my.optimus-education.com/induction-checklist-new-members-staff" TargetMode="External"/><Relationship Id="rId24" Type="http://schemas.openxmlformats.org/officeDocument/2006/relationships/hyperlink" Target="https://my.optimus-education.com/top-25-tips-recruiting-new-staff" TargetMode="External"/><Relationship Id="rId5" Type="http://schemas.openxmlformats.org/officeDocument/2006/relationships/hyperlink" Target="https://www.gov.uk/government/publications/universal-infant-free-school-meals-uifsm-2022-to-2023/universal-infant-free-school-meals-uifsm-conditions-of-grant-2022-to-2023" TargetMode="External"/><Relationship Id="rId15" Type="http://schemas.openxmlformats.org/officeDocument/2006/relationships/hyperlink" Target="https://www.hse.gov.uk/sicknessabsence/" TargetMode="External"/><Relationship Id="rId23" Type="http://schemas.openxmlformats.org/officeDocument/2006/relationships/hyperlink" Target="https://www.gov.uk/guidance/school-capital-funding" TargetMode="External"/><Relationship Id="rId10" Type="http://schemas.openxmlformats.org/officeDocument/2006/relationships/hyperlink" Target="https://www.gov.uk/guidance/academies-budget-forecast-return" TargetMode="External"/><Relationship Id="rId19" Type="http://schemas.openxmlformats.org/officeDocument/2006/relationships/hyperlink" Target="http://www.hse.gov.uk/pubns/indg458.htm" TargetMode="External"/><Relationship Id="rId4" Type="http://schemas.openxmlformats.org/officeDocument/2006/relationships/hyperlink" Target="https://www.gov.uk/government/publications/pupil-premium-allocations-and-conditions-of-grant-2022-to-2023/pupil-premium-2022-to-2023-conditions-of-grant-for-local-authorities" TargetMode="External"/><Relationship Id="rId9" Type="http://schemas.openxmlformats.org/officeDocument/2006/relationships/hyperlink" Target="https://my.optimus-education.com/finance-committee-terms-reference-governors" TargetMode="External"/><Relationship Id="rId14" Type="http://schemas.openxmlformats.org/officeDocument/2006/relationships/hyperlink" Target="https://www.gov.uk/government/organisations/disclosure-and-barring-service" TargetMode="External"/><Relationship Id="rId22" Type="http://schemas.openxmlformats.org/officeDocument/2006/relationships/hyperlink" Target="https://www.gov.uk/guidance/key-stage-1-assessment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gov.uk/government/publications/dedicated-schools-grant-dsg-2023-to-2024" TargetMode="External"/><Relationship Id="rId13" Type="http://schemas.openxmlformats.org/officeDocument/2006/relationships/hyperlink" Target="https://www.gov.uk/government/collections/common-transfer-file" TargetMode="External"/><Relationship Id="rId3" Type="http://schemas.openxmlformats.org/officeDocument/2006/relationships/hyperlink" Target="https://my.optimus-education.com/governors-questions-ask-your-school-business-manager" TargetMode="External"/><Relationship Id="rId7" Type="http://schemas.openxmlformats.org/officeDocument/2006/relationships/hyperlink" Target="https://www.gov.uk/government/publications/estimating-your-academy-funding-allocation" TargetMode="External"/><Relationship Id="rId12" Type="http://schemas.openxmlformats.org/officeDocument/2006/relationships/hyperlink" Target="https://my.optimus-education.com/maintaining-single-central-record" TargetMode="External"/><Relationship Id="rId17" Type="http://schemas.openxmlformats.org/officeDocument/2006/relationships/drawing" Target="../drawings/drawing1.xml"/><Relationship Id="rId2" Type="http://schemas.openxmlformats.org/officeDocument/2006/relationships/hyperlink" Target="https://www.gov.uk/guidance/academies-budget-forecast-return" TargetMode="External"/><Relationship Id="rId16" Type="http://schemas.openxmlformats.org/officeDocument/2006/relationships/printerSettings" Target="../printerSettings/printerSettings1.bin"/><Relationship Id="rId1" Type="http://schemas.openxmlformats.org/officeDocument/2006/relationships/hyperlink" Target="https://my.optimus-education.com/sbm-july-checklist" TargetMode="External"/><Relationship Id="rId6" Type="http://schemas.openxmlformats.org/officeDocument/2006/relationships/hyperlink" Target="https://www.gov.uk/guidance/academies-funded-on-estimates" TargetMode="External"/><Relationship Id="rId11" Type="http://schemas.openxmlformats.org/officeDocument/2006/relationships/hyperlink" Target="https://my.optimus-education.com/topic/leading-cpd" TargetMode="External"/><Relationship Id="rId5" Type="http://schemas.openxmlformats.org/officeDocument/2006/relationships/hyperlink" Target="https://www.gov.uk/guidance/consistent-financial-reporting-framework-cfr" TargetMode="External"/><Relationship Id="rId15" Type="http://schemas.openxmlformats.org/officeDocument/2006/relationships/hyperlink" Target="https://www.gov.uk/government/publications/universal-infant-free-school-meals-uifsm-2022-to-2023/universal-infant-free-school-meals-uifsm-conditions-of-grant-2022-to-2023" TargetMode="External"/><Relationship Id="rId10" Type="http://schemas.openxmlformats.org/officeDocument/2006/relationships/hyperlink" Target="https://my.optimus-education.com/working-out-staffing-costs-what-include" TargetMode="External"/><Relationship Id="rId4" Type="http://schemas.openxmlformats.org/officeDocument/2006/relationships/hyperlink" Target="https://www.gov.uk/government/collections/academies-sector-annual-reports-and-accounts" TargetMode="External"/><Relationship Id="rId9" Type="http://schemas.openxmlformats.org/officeDocument/2006/relationships/hyperlink" Target="https://www.gov.uk/guidance/pe-and-sport-premium-for-primary-schools" TargetMode="External"/><Relationship Id="rId14" Type="http://schemas.openxmlformats.org/officeDocument/2006/relationships/hyperlink" Target="https://www.gov.uk/government/publications/pupil-premium/pupil-premiu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my.optimus-education.com/admissions-arrangements" TargetMode="External"/><Relationship Id="rId13" Type="http://schemas.openxmlformats.org/officeDocument/2006/relationships/hyperlink" Target="https://my.optimus-education.com/first-aid-model-policy" TargetMode="External"/><Relationship Id="rId3" Type="http://schemas.openxmlformats.org/officeDocument/2006/relationships/hyperlink" Target="https://www.gov.uk/guidance/academies-accounts-return" TargetMode="External"/><Relationship Id="rId7" Type="http://schemas.openxmlformats.org/officeDocument/2006/relationships/hyperlink" Target="https://www.gov.uk/apply-free-school-meals" TargetMode="External"/><Relationship Id="rId12" Type="http://schemas.openxmlformats.org/officeDocument/2006/relationships/hyperlink" Target="https://my.optimus-education.com/premises-management-0" TargetMode="External"/><Relationship Id="rId17" Type="http://schemas.openxmlformats.org/officeDocument/2006/relationships/hyperlink" Target="https://my.optimus-education.com/schools-and-academies-website-checklists" TargetMode="External"/><Relationship Id="rId2" Type="http://schemas.openxmlformats.org/officeDocument/2006/relationships/hyperlink" Target="https://my.optimus-education.com/strategic-budget-forecasting-maintained-schools" TargetMode="External"/><Relationship Id="rId16" Type="http://schemas.openxmlformats.org/officeDocument/2006/relationships/hyperlink" Target="https://www.gov.uk/guidance/complete-the-school-census/census-dates" TargetMode="External"/><Relationship Id="rId1" Type="http://schemas.openxmlformats.org/officeDocument/2006/relationships/hyperlink" Target="https://my.optimus-education.com/preparing-asset-management-plan-what-governors-and-sbms-should-know" TargetMode="External"/><Relationship Id="rId6" Type="http://schemas.openxmlformats.org/officeDocument/2006/relationships/hyperlink" Target="https://my.optimus-education.com/pay-policy" TargetMode="External"/><Relationship Id="rId11" Type="http://schemas.openxmlformats.org/officeDocument/2006/relationships/hyperlink" Target="https://www.gov.uk/government/publications/academies-land-and-buildings-collection-tool" TargetMode="External"/><Relationship Id="rId5" Type="http://schemas.openxmlformats.org/officeDocument/2006/relationships/hyperlink" Target="https://www.gov.uk/government/publications/pupil-premium-allocations-and-conditions-of-grant-2022-to-2023/pupil-premium-2022-to-2023-conditions-of-grant-for-academies-and-free-schools" TargetMode="External"/><Relationship Id="rId15" Type="http://schemas.openxmlformats.org/officeDocument/2006/relationships/hyperlink" Target="https://my.optimus-education.com/policy-and-statutory-document-tracker" TargetMode="External"/><Relationship Id="rId10" Type="http://schemas.openxmlformats.org/officeDocument/2006/relationships/hyperlink" Target="https://my.optimus-education.com/how-carry-out-compliant-restructure" TargetMode="External"/><Relationship Id="rId4" Type="http://schemas.openxmlformats.org/officeDocument/2006/relationships/hyperlink" Target="https://my.optimus-education.com/managing-statutory-reporting-governors" TargetMode="External"/><Relationship Id="rId9" Type="http://schemas.openxmlformats.org/officeDocument/2006/relationships/hyperlink" Target="https://my.optimus-education.com/staff-appraisal-and-capability-policy" TargetMode="External"/><Relationship Id="rId14" Type="http://schemas.openxmlformats.org/officeDocument/2006/relationships/hyperlink" Target="https://my.optimus-education.com/fire-prevention-and-evacuation-model-polic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my.optimus-education.com/winter-contingency-planning" TargetMode="External"/><Relationship Id="rId13" Type="http://schemas.openxmlformats.org/officeDocument/2006/relationships/hyperlink" Target="https://www.gov.uk/government/publications/national-tutoring-programme-guidance-for-schools-2022-to-2023" TargetMode="External"/><Relationship Id="rId3" Type="http://schemas.openxmlformats.org/officeDocument/2006/relationships/hyperlink" Target="https://www.gov.uk/guidance/academies-accounts-return" TargetMode="External"/><Relationship Id="rId7" Type="http://schemas.openxmlformats.org/officeDocument/2006/relationships/hyperlink" Target="https://www.gov.uk/guidance/school-workforce-census" TargetMode="External"/><Relationship Id="rId12" Type="http://schemas.openxmlformats.org/officeDocument/2006/relationships/hyperlink" Target="https://my.optimus-education.com/topic/marketing-and-pr" TargetMode="External"/><Relationship Id="rId2" Type="http://schemas.openxmlformats.org/officeDocument/2006/relationships/hyperlink" Target="https://www.gov.uk/guidance/condition-improvement-fund?utm_medium=email&amp;utm_campaign=govuk-notifications-topic&amp;utm_source=91634260-7561-4871-b4c5-0988156cfb3f&amp;utm_content=immediately" TargetMode="External"/><Relationship Id="rId1" Type="http://schemas.openxmlformats.org/officeDocument/2006/relationships/hyperlink" Target="https://my.optimus-education.com/preparing-budget-report-governors" TargetMode="External"/><Relationship Id="rId6" Type="http://schemas.openxmlformats.org/officeDocument/2006/relationships/hyperlink" Target="https://www.gov.uk/government/publications/academies-land-and-buildings-collection-tool" TargetMode="External"/><Relationship Id="rId11" Type="http://schemas.openxmlformats.org/officeDocument/2006/relationships/hyperlink" Target="https://www.gov.uk/government/publications/academies-land-and-buildings-collection-tool" TargetMode="External"/><Relationship Id="rId5" Type="http://schemas.openxmlformats.org/officeDocument/2006/relationships/hyperlink" Target="https://my.optimus-education.com/audit-checklist-academies" TargetMode="External"/><Relationship Id="rId10" Type="http://schemas.openxmlformats.org/officeDocument/2006/relationships/hyperlink" Target="https://www.gov.uk/guidance/school-capital-funding?utm_medium=email&amp;utm_campaign=govuk-notifications-topic&amp;utm_source=1dfc362e-bff6-419e-ab3b-cf3d9f8c5e74&amp;utm_content=immediately" TargetMode="External"/><Relationship Id="rId4" Type="http://schemas.openxmlformats.org/officeDocument/2006/relationships/hyperlink" Target="https://www.gov.uk/government/collections/academies-funding-payments-and-compliance" TargetMode="External"/><Relationship Id="rId9" Type="http://schemas.openxmlformats.org/officeDocument/2006/relationships/hyperlink" Target="https://my.optimus-education.com/emergency-and-continuity-plan-model-policy"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gov.uk/guidance/school-workforce-census" TargetMode="External"/><Relationship Id="rId3" Type="http://schemas.openxmlformats.org/officeDocument/2006/relationships/hyperlink" Target="https://assets.publishing.service.gov.uk/government/uploads/system/uploads/attachment_data/file/1041350/Schools_revenue_funding_2022_to_2023_December_2021_update.pdf" TargetMode="External"/><Relationship Id="rId7" Type="http://schemas.openxmlformats.org/officeDocument/2006/relationships/hyperlink" Target="https://www.gov.uk/government/publications/pupil-premium-allocations-and-conditions-of-grant-2022-to-2023/pupil-premium-2022-to-2023-conditions-of-grant-for-local-authorities" TargetMode="External"/><Relationship Id="rId2" Type="http://schemas.openxmlformats.org/officeDocument/2006/relationships/hyperlink" Target="https://www.gov.uk/guidance/academies-accounts-return" TargetMode="External"/><Relationship Id="rId1" Type="http://schemas.openxmlformats.org/officeDocument/2006/relationships/hyperlink" Target="https://www.gov.uk/government/publications/dedicated-schools-grant-dsg-2021-to-2022" TargetMode="External"/><Relationship Id="rId6" Type="http://schemas.openxmlformats.org/officeDocument/2006/relationships/hyperlink" Target="https://assets.publishing.service.gov.uk/government/uploads/system/uploads/attachment_data/file/1115920/CIF_2023_2024_information_for_applicants.pdf" TargetMode="External"/><Relationship Id="rId11" Type="http://schemas.openxmlformats.org/officeDocument/2006/relationships/hyperlink" Target="https://www.gov.uk/guidance/pupil-premium-effective-use-and-accountability" TargetMode="External"/><Relationship Id="rId5" Type="http://schemas.openxmlformats.org/officeDocument/2006/relationships/hyperlink" Target="https://www.gov.uk/government/publications/pupil-premium-allocations-and-conditions-of-grant-2022-to-2023/pupil-premium-2022-to-2023-conditions-of-grant-for-local-authorities" TargetMode="External"/><Relationship Id="rId10" Type="http://schemas.openxmlformats.org/officeDocument/2006/relationships/hyperlink" Target="https://www.gov.uk/government/publications/academy-conversion-important-dates" TargetMode="External"/><Relationship Id="rId4" Type="http://schemas.openxmlformats.org/officeDocument/2006/relationships/hyperlink" Target="https://www.gov.uk/guidance/condition-improvement-fund" TargetMode="External"/><Relationship Id="rId9" Type="http://schemas.openxmlformats.org/officeDocument/2006/relationships/hyperlink" Target="https://www.gov.uk/government/publications/fire-safety-in-new-and-existing-school-buildings/fire-safety-in-new-and-existing-school-building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gov.uk/government/collections/guidance-for-schools-coronavirus-covid-19" TargetMode="External"/><Relationship Id="rId3" Type="http://schemas.openxmlformats.org/officeDocument/2006/relationships/hyperlink" Target="https://www.gov.uk/guidance/academies-accounts-direction" TargetMode="External"/><Relationship Id="rId7" Type="http://schemas.openxmlformats.org/officeDocument/2006/relationships/hyperlink" Target="https://www.gov.uk/guidance/complete-the-school-census" TargetMode="External"/><Relationship Id="rId2" Type="http://schemas.openxmlformats.org/officeDocument/2006/relationships/hyperlink" Target="https://www.gov.uk/government/collections/schools-financial-efficiency-case-studies" TargetMode="External"/><Relationship Id="rId1" Type="http://schemas.openxmlformats.org/officeDocument/2006/relationships/hyperlink" Target="https://www.gov.uk/government/publications/coronavirus-covid-19-workforce-fund-for-schools?utm_source=9a5e0630-2eed-4bb6-a5c6-510201f6ba0e&amp;utm_medium=email&amp;utm_campaign=govuk-notifications&amp;utm_content=immediate" TargetMode="External"/><Relationship Id="rId6" Type="http://schemas.openxmlformats.org/officeDocument/2006/relationships/hyperlink" Target="https://www.gov.uk/government/publications/schools-and-childcare-settings-return-in-january-2021/schools-and-childcare-settings-return-in-january-2021" TargetMode="External"/><Relationship Id="rId5" Type="http://schemas.openxmlformats.org/officeDocument/2006/relationships/hyperlink" Target="https://my.optimus-education.com/first-aid-model-policy" TargetMode="External"/><Relationship Id="rId4" Type="http://schemas.openxmlformats.org/officeDocument/2006/relationships/hyperlink" Target="https://www.gov.uk/government/publications/staffing-and-employment-advice-for-schools" TargetMode="External"/><Relationship Id="rId9" Type="http://schemas.openxmlformats.org/officeDocument/2006/relationships/hyperlink" Target="https://www.gov.uk/government/publications/cost-of-school-uniforms/cost-of-school-uniform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my.optimus-education.com/admissions-arrangements" TargetMode="External"/><Relationship Id="rId3" Type="http://schemas.openxmlformats.org/officeDocument/2006/relationships/hyperlink" Target="https://www.gov.uk/government/publications/coronavirus-covid-19-workforce-fund-for-schools/coronavirus-covid-19-workforce-fund-to-support-schools-with-costs-of-staff-absences-from-22-november-to-31-december-2021" TargetMode="External"/><Relationship Id="rId7" Type="http://schemas.openxmlformats.org/officeDocument/2006/relationships/hyperlink" Target="https://my.optimus-education.com/winter-contingency-planning" TargetMode="External"/><Relationship Id="rId2" Type="http://schemas.openxmlformats.org/officeDocument/2006/relationships/hyperlink" Target="https://www.gov.uk/guidance/academies-funded-on-estimates" TargetMode="External"/><Relationship Id="rId1" Type="http://schemas.openxmlformats.org/officeDocument/2006/relationships/hyperlink" Target="https://www.gov.uk/guidance/guide-for-newly-opened-academies-academy-trusts-and-free-schools" TargetMode="External"/><Relationship Id="rId6" Type="http://schemas.openxmlformats.org/officeDocument/2006/relationships/hyperlink" Target="https://my.optimus-education.com/how-carry-out-compliant-restructure" TargetMode="External"/><Relationship Id="rId5" Type="http://schemas.openxmlformats.org/officeDocument/2006/relationships/hyperlink" Target="https://www.gov.uk/government/publications/schools-financial-value-standard-sfvs/2019-to-2020-dashboard-guidance" TargetMode="External"/><Relationship Id="rId10" Type="http://schemas.openxmlformats.org/officeDocument/2006/relationships/hyperlink" Target="https://www.gov.uk/guidance/how-to-complete-the-educational-setting-status-form" TargetMode="External"/><Relationship Id="rId4" Type="http://schemas.openxmlformats.org/officeDocument/2006/relationships/hyperlink" Target="https://www.gov.uk/government/publications/high-needs-funding-arrangements-2022-to-2023" TargetMode="External"/><Relationship Id="rId9" Type="http://schemas.openxmlformats.org/officeDocument/2006/relationships/hyperlink" Target="https://my.optimus-education.com/admissions-appeal-prep-step-step-guid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y.optimus-education.com/benchmarking-practical-guide" TargetMode="External"/><Relationship Id="rId13" Type="http://schemas.openxmlformats.org/officeDocument/2006/relationships/hyperlink" Target="https://my.optimus-education.com/risk-register-template" TargetMode="External"/><Relationship Id="rId3" Type="http://schemas.openxmlformats.org/officeDocument/2006/relationships/hyperlink" Target="https://www.gov.uk/guidance/academies-risk-protection-arrangement-rpa" TargetMode="External"/><Relationship Id="rId7" Type="http://schemas.openxmlformats.org/officeDocument/2006/relationships/hyperlink" Target="https://my.optimus-education.com/budget-forecasting-single-and-multi-academy-trusts" TargetMode="External"/><Relationship Id="rId12" Type="http://schemas.openxmlformats.org/officeDocument/2006/relationships/hyperlink" Target="https://my.optimus-education.com/topic/premises-and-equipment" TargetMode="External"/><Relationship Id="rId2" Type="http://schemas.openxmlformats.org/officeDocument/2006/relationships/hyperlink" Target="https://www.gov.uk/government/publications/schools-financial-value-standard-sfvs" TargetMode="External"/><Relationship Id="rId1" Type="http://schemas.openxmlformats.org/officeDocument/2006/relationships/hyperlink" Target="https://my.optimus-education.com/budget-review-7-step-guide-and-checklists" TargetMode="External"/><Relationship Id="rId6" Type="http://schemas.openxmlformats.org/officeDocument/2006/relationships/hyperlink" Target="https://www.gov.uk/government/publications/pupil-premium-allocations-and-conditions-of-grant-2022-to-2023" TargetMode="External"/><Relationship Id="rId11" Type="http://schemas.openxmlformats.org/officeDocument/2006/relationships/hyperlink" Target="https://my.optimus-education.com/term-time-planning-sbms-springing-spring" TargetMode="External"/><Relationship Id="rId5" Type="http://schemas.openxmlformats.org/officeDocument/2006/relationships/hyperlink" Target="https://my.optimus-education.com/auditing-school-finances-checklist-template" TargetMode="External"/><Relationship Id="rId15" Type="http://schemas.openxmlformats.org/officeDocument/2006/relationships/hyperlink" Target="https://my.optimus-education.com/schools-and-academies-website-checklists" TargetMode="External"/><Relationship Id="rId10" Type="http://schemas.openxmlformats.org/officeDocument/2006/relationships/hyperlink" Target="https://my.optimus-education.com/health-check-your-staffing-costs" TargetMode="External"/><Relationship Id="rId4" Type="http://schemas.openxmlformats.org/officeDocument/2006/relationships/hyperlink" Target="https://www.gov.uk/guidance/academies-funding-allocations" TargetMode="External"/><Relationship Id="rId9" Type="http://schemas.openxmlformats.org/officeDocument/2006/relationships/hyperlink" Target="https://my.optimus-education.com/recruitment-and-selection-policy-and-procedure" TargetMode="External"/><Relationship Id="rId14" Type="http://schemas.openxmlformats.org/officeDocument/2006/relationships/hyperlink" Target="https://my.optimus-education.com/policy-and-statutory-document-tracker"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gov.uk/guidance/academies-budget-forecast-return" TargetMode="External"/><Relationship Id="rId2" Type="http://schemas.openxmlformats.org/officeDocument/2006/relationships/hyperlink" Target="https://schools-financial-benchmarking.service.gov.uk/" TargetMode="External"/><Relationship Id="rId1" Type="http://schemas.openxmlformats.org/officeDocument/2006/relationships/hyperlink" Target="https://www.gov.uk/guidance/pe-and-sport-premium-for-primary-schools" TargetMode="External"/><Relationship Id="rId6" Type="http://schemas.openxmlformats.org/officeDocument/2006/relationships/hyperlink" Target="https://my.optimus-education.com/project-managing-contracts-and-suppliers" TargetMode="External"/><Relationship Id="rId5" Type="http://schemas.openxmlformats.org/officeDocument/2006/relationships/hyperlink" Target="https://www.gov.uk/guidance/recruit-teachers-from-overseas" TargetMode="External"/><Relationship Id="rId4" Type="http://schemas.openxmlformats.org/officeDocument/2006/relationships/hyperlink" Target="https://www.gov.uk/government/publications/academy-trust-financial-management-good-practice-guides/choosing-an-external-auditor-for-an-academy-trust?utm_source=2+March+2022&amp;utm_medium=ESFA+Update&amp;utm_campaign=ESFA"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publications/pe-and-sport-premium-conditions-of-grant-2021-to-2022/pe-and-sport-premium-conditions-of-grant-2021-to-2022-academies" TargetMode="External"/><Relationship Id="rId2" Type="http://schemas.openxmlformats.org/officeDocument/2006/relationships/hyperlink" Target="https://www.teacherspensions.co.uk/employers/managing-members/contributions/end-of-year-certificate.aspx" TargetMode="External"/><Relationship Id="rId1" Type="http://schemas.openxmlformats.org/officeDocument/2006/relationships/hyperlink" Target="https://my.optimus-education.com/governors-questions-ask-your-school-business-manager" TargetMode="External"/><Relationship Id="rId5" Type="http://schemas.openxmlformats.org/officeDocument/2006/relationships/hyperlink" Target="https://www.gov.uk/guidance/complete-the-school-census/census-dates" TargetMode="External"/><Relationship Id="rId4" Type="http://schemas.openxmlformats.org/officeDocument/2006/relationships/hyperlink" Target="https://assets.publishing.service.gov.uk/government/uploads/system/uploads/attachment_data/file/1069886/Updated_School-Led_Tutoring_Guidance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
  <sheetViews>
    <sheetView workbookViewId="0"/>
  </sheetViews>
  <sheetFormatPr defaultColWidth="14.453125" defaultRowHeight="15" customHeight="1" x14ac:dyDescent="0.35"/>
  <cols>
    <col min="1" max="1" width="40.7265625" customWidth="1"/>
    <col min="2" max="2" width="20.81640625" customWidth="1"/>
    <col min="3" max="3" width="0.26953125" customWidth="1"/>
    <col min="4" max="4" width="40.7265625" customWidth="1"/>
    <col min="5" max="5" width="20.81640625" customWidth="1"/>
    <col min="6" max="6" width="0.26953125" customWidth="1"/>
    <col min="7" max="7" width="40.7265625" customWidth="1"/>
    <col min="8" max="8" width="20.81640625" customWidth="1"/>
    <col min="9" max="26" width="8.81640625" customWidth="1"/>
  </cols>
  <sheetData>
    <row r="1" spans="1:8" ht="29.25" customHeight="1" x14ac:dyDescent="0.35">
      <c r="A1" s="1" t="s">
        <v>0</v>
      </c>
      <c r="B1" s="2" t="s">
        <v>1</v>
      </c>
      <c r="C1" s="2"/>
      <c r="D1" s="1" t="s">
        <v>2</v>
      </c>
      <c r="E1" s="2" t="s">
        <v>1</v>
      </c>
      <c r="F1" s="2"/>
      <c r="G1" s="2" t="s">
        <v>3</v>
      </c>
      <c r="H1" s="2" t="s">
        <v>1</v>
      </c>
    </row>
    <row r="2" spans="1:8" ht="22.5" customHeight="1" x14ac:dyDescent="0.35">
      <c r="A2" s="3" t="s">
        <v>4</v>
      </c>
      <c r="B2" s="4"/>
      <c r="C2" s="4"/>
      <c r="D2" s="3" t="s">
        <v>4</v>
      </c>
      <c r="E2" s="4"/>
      <c r="F2" s="4"/>
      <c r="G2" s="3" t="s">
        <v>4</v>
      </c>
      <c r="H2" s="4"/>
    </row>
    <row r="3" spans="1:8" ht="50.25" customHeight="1" x14ac:dyDescent="0.35">
      <c r="A3" s="5" t="s">
        <v>5</v>
      </c>
      <c r="B3" s="6"/>
      <c r="C3" s="6"/>
      <c r="D3" s="7" t="s">
        <v>6</v>
      </c>
      <c r="E3" s="6"/>
      <c r="F3" s="6"/>
      <c r="G3" s="7" t="s">
        <v>7</v>
      </c>
      <c r="H3" s="6"/>
    </row>
    <row r="4" spans="1:8" ht="90" customHeight="1" x14ac:dyDescent="0.35">
      <c r="A4" s="5" t="s">
        <v>8</v>
      </c>
      <c r="B4" s="6"/>
      <c r="C4" s="6"/>
      <c r="D4" s="5" t="s">
        <v>9</v>
      </c>
      <c r="E4" s="6"/>
      <c r="F4" s="6"/>
      <c r="G4" s="8" t="s">
        <v>10</v>
      </c>
      <c r="H4" s="6"/>
    </row>
    <row r="5" spans="1:8" ht="70.5" customHeight="1" x14ac:dyDescent="0.35">
      <c r="A5" s="9" t="s">
        <v>11</v>
      </c>
      <c r="B5" s="6"/>
      <c r="C5" s="6"/>
      <c r="D5" s="10"/>
      <c r="E5" s="6"/>
      <c r="F5" s="6"/>
      <c r="G5" s="11" t="s">
        <v>12</v>
      </c>
      <c r="H5" s="6"/>
    </row>
    <row r="6" spans="1:8" ht="50.25" customHeight="1" x14ac:dyDescent="0.35">
      <c r="A6" s="12" t="s">
        <v>13</v>
      </c>
      <c r="B6" s="6"/>
      <c r="C6" s="6"/>
      <c r="D6" s="10"/>
      <c r="E6" s="6"/>
      <c r="F6" s="6"/>
      <c r="G6" s="11" t="s">
        <v>14</v>
      </c>
      <c r="H6" s="6"/>
    </row>
    <row r="7" spans="1:8" ht="70.5" customHeight="1" x14ac:dyDescent="0.35">
      <c r="A7" s="13" t="s">
        <v>15</v>
      </c>
      <c r="B7" s="6"/>
      <c r="C7" s="6"/>
      <c r="D7" s="10"/>
      <c r="E7" s="6"/>
      <c r="F7" s="6"/>
      <c r="G7" s="4" t="s">
        <v>16</v>
      </c>
      <c r="H7" s="6"/>
    </row>
    <row r="8" spans="1:8" ht="50.25" customHeight="1" x14ac:dyDescent="0.35">
      <c r="A8" s="7" t="s">
        <v>17</v>
      </c>
      <c r="B8" s="6"/>
      <c r="C8" s="6"/>
      <c r="D8" s="12" t="s">
        <v>13</v>
      </c>
      <c r="E8" s="6"/>
      <c r="F8" s="6"/>
      <c r="G8" s="12" t="s">
        <v>13</v>
      </c>
      <c r="H8" s="6"/>
    </row>
    <row r="9" spans="1:8" ht="51" customHeight="1" x14ac:dyDescent="0.35">
      <c r="A9" s="5" t="s">
        <v>18</v>
      </c>
      <c r="B9" s="14"/>
      <c r="C9" s="15" t="s">
        <v>19</v>
      </c>
      <c r="D9" s="16"/>
      <c r="E9" s="4"/>
      <c r="F9" s="14"/>
      <c r="G9" s="16"/>
      <c r="H9" s="4"/>
    </row>
    <row r="10" spans="1:8" ht="38.25" customHeight="1" x14ac:dyDescent="0.35">
      <c r="A10" s="5" t="s">
        <v>20</v>
      </c>
      <c r="B10" s="4"/>
      <c r="C10" s="2"/>
      <c r="D10" s="16"/>
      <c r="E10" s="4"/>
      <c r="F10" s="4"/>
      <c r="G10" s="16"/>
      <c r="H10" s="4"/>
    </row>
    <row r="11" spans="1:8" ht="66.75" customHeight="1" x14ac:dyDescent="0.35">
      <c r="A11" s="4" t="s">
        <v>21</v>
      </c>
      <c r="B11" s="4"/>
      <c r="C11" s="2"/>
      <c r="D11" s="10"/>
      <c r="E11" s="4"/>
      <c r="F11" s="4"/>
      <c r="G11" s="10"/>
      <c r="H11" s="4"/>
    </row>
    <row r="12" spans="1:8" ht="48" customHeight="1" x14ac:dyDescent="0.35">
      <c r="A12" s="7" t="s">
        <v>22</v>
      </c>
      <c r="B12" s="4"/>
      <c r="C12" s="2"/>
      <c r="D12" s="10"/>
      <c r="E12" s="4"/>
      <c r="F12" s="4"/>
      <c r="G12" s="10"/>
      <c r="H12" s="4"/>
    </row>
    <row r="13" spans="1:8" ht="50.25" customHeight="1" x14ac:dyDescent="0.35">
      <c r="A13" s="12" t="s">
        <v>23</v>
      </c>
      <c r="B13" s="6"/>
      <c r="C13" s="6"/>
      <c r="D13" s="10"/>
      <c r="E13" s="6"/>
      <c r="F13" s="6"/>
      <c r="G13" s="10"/>
      <c r="H13" s="6"/>
    </row>
    <row r="14" spans="1:8" ht="50.25" customHeight="1" x14ac:dyDescent="0.35">
      <c r="A14" s="84" t="s">
        <v>24</v>
      </c>
      <c r="B14" s="6"/>
      <c r="C14" s="6"/>
      <c r="D14" s="10"/>
      <c r="E14" s="6"/>
      <c r="F14" s="6"/>
      <c r="G14" s="10"/>
      <c r="H14" s="6"/>
    </row>
    <row r="15" spans="1:8" ht="50.25" customHeight="1" x14ac:dyDescent="0.35">
      <c r="A15" s="5" t="s">
        <v>25</v>
      </c>
      <c r="B15" s="6"/>
      <c r="C15" s="6"/>
      <c r="D15" s="12" t="s">
        <v>23</v>
      </c>
      <c r="E15" s="6"/>
      <c r="F15" s="6"/>
      <c r="G15" s="12" t="s">
        <v>23</v>
      </c>
      <c r="H15" s="6"/>
    </row>
    <row r="16" spans="1:8" ht="50.25" customHeight="1" x14ac:dyDescent="0.35">
      <c r="A16" s="17" t="s">
        <v>26</v>
      </c>
      <c r="B16" s="6"/>
      <c r="C16" s="6"/>
      <c r="D16" s="18"/>
      <c r="E16" s="6"/>
      <c r="F16" s="6"/>
      <c r="G16" s="10"/>
      <c r="H16" s="6"/>
    </row>
    <row r="17" spans="1:7" ht="35.25" customHeight="1" x14ac:dyDescent="0.35">
      <c r="A17" s="19" t="s">
        <v>27</v>
      </c>
      <c r="B17" s="6"/>
      <c r="C17" s="6"/>
      <c r="D17" s="18"/>
      <c r="E17" s="6"/>
      <c r="F17" s="6"/>
      <c r="G17" s="10"/>
    </row>
    <row r="18" spans="1:7" ht="60.75" customHeight="1" x14ac:dyDescent="0.35">
      <c r="A18" s="12" t="s">
        <v>28</v>
      </c>
      <c r="B18" s="6"/>
      <c r="C18" s="6"/>
      <c r="D18" s="12" t="s">
        <v>28</v>
      </c>
      <c r="E18" s="6"/>
      <c r="F18" s="6"/>
      <c r="G18" s="12" t="s">
        <v>28</v>
      </c>
    </row>
    <row r="19" spans="1:7" ht="50.25" customHeight="1" x14ac:dyDescent="0.35">
      <c r="A19" s="6" t="s">
        <v>29</v>
      </c>
      <c r="B19" s="6"/>
      <c r="C19" s="6"/>
      <c r="D19" s="10"/>
      <c r="E19" s="6"/>
      <c r="F19" s="6"/>
      <c r="G19" s="10"/>
    </row>
    <row r="20" spans="1:7" ht="50.25" customHeight="1" x14ac:dyDescent="0.35">
      <c r="A20" s="19" t="s">
        <v>30</v>
      </c>
      <c r="B20" s="6"/>
      <c r="C20" s="6"/>
      <c r="D20" s="10"/>
      <c r="E20" s="6"/>
      <c r="F20" s="6"/>
      <c r="G20" s="10"/>
    </row>
    <row r="21" spans="1:7" ht="50.25" customHeight="1" x14ac:dyDescent="0.35">
      <c r="A21" s="17" t="s">
        <v>31</v>
      </c>
      <c r="B21" s="6"/>
      <c r="C21" s="6"/>
      <c r="D21" s="10"/>
      <c r="E21" s="6"/>
      <c r="F21" s="6"/>
      <c r="G21" s="10"/>
    </row>
    <row r="22" spans="1:7" ht="50.25" customHeight="1" x14ac:dyDescent="0.35">
      <c r="A22" s="6"/>
      <c r="B22" s="6"/>
      <c r="C22" s="6"/>
      <c r="D22" s="6"/>
      <c r="E22" s="6"/>
      <c r="F22" s="6"/>
      <c r="G22" s="6"/>
    </row>
    <row r="23" spans="1:7" ht="50.25" customHeight="1" x14ac:dyDescent="0.35">
      <c r="A23" s="6"/>
      <c r="B23" s="6"/>
      <c r="C23" s="6"/>
      <c r="D23" s="6"/>
      <c r="E23" s="6"/>
      <c r="F23" s="6"/>
      <c r="G23" s="6"/>
    </row>
    <row r="24" spans="1:7" ht="39" customHeight="1" x14ac:dyDescent="0.35">
      <c r="A24" s="6"/>
      <c r="B24" s="4"/>
      <c r="C24" s="85" t="s">
        <v>32</v>
      </c>
      <c r="D24" s="6"/>
      <c r="E24" s="4"/>
      <c r="F24" s="14"/>
      <c r="G24" s="6"/>
    </row>
  </sheetData>
  <hyperlinks>
    <hyperlink ref="A3" r:id="rId1" xr:uid="{00000000-0004-0000-0000-000000000000}"/>
    <hyperlink ref="D3" r:id="rId2" location="allocation-and-payment-arrangements" xr:uid="{00000000-0004-0000-0000-000001000000}"/>
    <hyperlink ref="G3" r:id="rId3" xr:uid="{00000000-0004-0000-0000-000002000000}"/>
    <hyperlink ref="A4" r:id="rId4" xr:uid="{00000000-0004-0000-0000-000003000000}"/>
    <hyperlink ref="D4" r:id="rId5" xr:uid="{00000000-0004-0000-0000-000004000000}"/>
    <hyperlink ref="A5" r:id="rId6" xr:uid="{00000000-0004-0000-0000-000005000000}"/>
    <hyperlink ref="G5" r:id="rId7" xr:uid="{00000000-0004-0000-0000-000006000000}"/>
    <hyperlink ref="G6" r:id="rId8" xr:uid="{00000000-0004-0000-0000-000007000000}"/>
    <hyperlink ref="A8" r:id="rId9" xr:uid="{00000000-0004-0000-0000-000008000000}"/>
    <hyperlink ref="A9" r:id="rId10" xr:uid="{00000000-0004-0000-0000-000009000000}"/>
    <hyperlink ref="A10" r:id="rId11" xr:uid="{00000000-0004-0000-0000-00000A000000}"/>
    <hyperlink ref="A12" r:id="rId12" xr:uid="{00000000-0004-0000-0000-00000B000000}"/>
    <hyperlink ref="A14" r:id="rId13" xr:uid="{00000000-0004-0000-0000-00000C000000}"/>
    <hyperlink ref="A15" r:id="rId14" xr:uid="{00000000-0004-0000-0000-00000D000000}"/>
    <hyperlink ref="A17" r:id="rId15" xr:uid="{00000000-0004-0000-0000-00000E000000}"/>
    <hyperlink ref="A20" r:id="rId16" xr:uid="{00000000-0004-0000-0000-00000F000000}"/>
  </hyperlink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Data!$A$1:$A$4</xm:f>
          </x14:formula1>
          <xm:sqref>B2:B8 E2:E8 H2:H8 B13:B23 E13:E23 H13:H23 B25:B103 E25:E103 H25:H103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1"/>
  <sheetViews>
    <sheetView showGridLines="0" workbookViewId="0">
      <pane ySplit="2" topLeftCell="A19" activePane="bottomLeft" state="frozen"/>
      <selection pane="bottomLeft" activeCell="A28" sqref="A28"/>
    </sheetView>
  </sheetViews>
  <sheetFormatPr defaultColWidth="14.453125" defaultRowHeight="15" customHeight="1" x14ac:dyDescent="0.35"/>
  <cols>
    <col min="1" max="1" width="44.1796875" customWidth="1"/>
    <col min="2" max="2" width="20.81640625" customWidth="1"/>
    <col min="3" max="3" width="0.26953125" customWidth="1"/>
    <col min="4" max="4" width="40.7265625" customWidth="1"/>
    <col min="5" max="5" width="20.81640625" customWidth="1"/>
    <col min="6" max="6" width="0.81640625" customWidth="1"/>
    <col min="7" max="7" width="40.7265625" customWidth="1"/>
    <col min="8" max="8" width="20.81640625" customWidth="1"/>
    <col min="9" max="26" width="8.81640625" customWidth="1"/>
  </cols>
  <sheetData>
    <row r="1" spans="1:8" ht="36.75" customHeight="1" x14ac:dyDescent="0.35">
      <c r="A1" s="57" t="s">
        <v>153</v>
      </c>
      <c r="B1" s="6"/>
      <c r="C1" s="6"/>
      <c r="D1" s="6"/>
      <c r="E1" s="6"/>
      <c r="F1" s="6"/>
      <c r="G1" s="6"/>
      <c r="H1" s="6"/>
    </row>
    <row r="2" spans="1:8" ht="39.75" customHeight="1" x14ac:dyDescent="0.35">
      <c r="A2" s="58" t="s">
        <v>0</v>
      </c>
      <c r="B2" s="59" t="s">
        <v>1</v>
      </c>
      <c r="C2" s="60"/>
      <c r="D2" s="58" t="s">
        <v>2</v>
      </c>
      <c r="E2" s="59" t="s">
        <v>1</v>
      </c>
      <c r="F2" s="60"/>
      <c r="G2" s="58" t="s">
        <v>3</v>
      </c>
      <c r="H2" s="58" t="s">
        <v>1</v>
      </c>
    </row>
    <row r="3" spans="1:8" ht="22.5" customHeight="1" x14ac:dyDescent="0.35">
      <c r="A3" s="3" t="s">
        <v>4</v>
      </c>
      <c r="B3" s="61"/>
      <c r="C3" s="62"/>
      <c r="D3" s="3" t="s">
        <v>4</v>
      </c>
      <c r="E3" s="61"/>
      <c r="F3" s="62"/>
      <c r="G3" s="3" t="s">
        <v>4</v>
      </c>
      <c r="H3" s="63"/>
    </row>
    <row r="4" spans="1:8" ht="50.25" customHeight="1" x14ac:dyDescent="0.35">
      <c r="A4" s="78" t="s">
        <v>154</v>
      </c>
      <c r="B4" s="64"/>
      <c r="C4" s="65"/>
      <c r="D4" s="78" t="s">
        <v>155</v>
      </c>
      <c r="E4" s="64"/>
      <c r="F4" s="65"/>
      <c r="G4" s="91" t="s">
        <v>156</v>
      </c>
      <c r="H4" s="42"/>
    </row>
    <row r="5" spans="1:8" ht="57.75" customHeight="1" x14ac:dyDescent="0.35">
      <c r="A5" s="79" t="s">
        <v>157</v>
      </c>
      <c r="B5" s="64"/>
      <c r="C5" s="65"/>
      <c r="D5" s="80" t="s">
        <v>158</v>
      </c>
      <c r="E5" s="64"/>
      <c r="F5" s="65"/>
      <c r="G5" s="98" t="s">
        <v>159</v>
      </c>
      <c r="H5" s="42"/>
    </row>
    <row r="6" spans="1:8" ht="50.25" customHeight="1" x14ac:dyDescent="0.35">
      <c r="A6" s="66"/>
      <c r="B6" s="64"/>
      <c r="C6" s="65"/>
      <c r="D6" s="78" t="s">
        <v>160</v>
      </c>
      <c r="E6" s="64"/>
      <c r="F6" s="65"/>
      <c r="G6" s="91" t="s">
        <v>161</v>
      </c>
      <c r="H6" s="42"/>
    </row>
    <row r="7" spans="1:8" ht="50.25" customHeight="1" x14ac:dyDescent="0.35">
      <c r="A7" s="66"/>
      <c r="B7" s="64"/>
      <c r="C7" s="65"/>
      <c r="D7" s="67"/>
      <c r="E7" s="64"/>
      <c r="F7" s="65"/>
      <c r="G7" s="91" t="s">
        <v>162</v>
      </c>
      <c r="H7" s="42"/>
    </row>
    <row r="8" spans="1:8" ht="50.25" customHeight="1" x14ac:dyDescent="0.35">
      <c r="A8" s="68"/>
      <c r="B8" s="64"/>
      <c r="C8" s="65"/>
      <c r="D8" s="67"/>
      <c r="E8" s="64"/>
      <c r="F8" s="65"/>
      <c r="G8" s="91" t="s">
        <v>163</v>
      </c>
      <c r="H8" s="42"/>
    </row>
    <row r="9" spans="1:8" ht="50.25" customHeight="1" x14ac:dyDescent="0.35">
      <c r="A9" s="68"/>
      <c r="B9" s="64"/>
      <c r="C9" s="65"/>
      <c r="D9" s="67"/>
      <c r="E9" s="64"/>
      <c r="F9" s="65"/>
      <c r="G9" s="7" t="s">
        <v>164</v>
      </c>
      <c r="H9" s="42"/>
    </row>
    <row r="10" spans="1:8" ht="100.5" customHeight="1" x14ac:dyDescent="0.35">
      <c r="A10" s="15" t="s">
        <v>13</v>
      </c>
      <c r="B10" s="64"/>
      <c r="C10" s="65"/>
      <c r="D10" s="15" t="s">
        <v>13</v>
      </c>
      <c r="E10" s="64"/>
      <c r="F10" s="65"/>
      <c r="G10" s="15" t="s">
        <v>13</v>
      </c>
      <c r="H10" s="42"/>
    </row>
    <row r="11" spans="1:8" ht="50.25" customHeight="1" x14ac:dyDescent="0.35">
      <c r="A11" s="91" t="s">
        <v>165</v>
      </c>
      <c r="B11" s="64"/>
      <c r="C11" s="65"/>
      <c r="D11" s="67"/>
      <c r="E11" s="64"/>
      <c r="F11" s="65"/>
      <c r="G11" s="67"/>
      <c r="H11" s="42"/>
    </row>
    <row r="12" spans="1:8" ht="58.5" customHeight="1" x14ac:dyDescent="0.35">
      <c r="A12" s="83" t="s">
        <v>166</v>
      </c>
      <c r="B12" s="69"/>
      <c r="C12" s="99"/>
      <c r="D12" s="67"/>
      <c r="E12" s="69"/>
      <c r="F12" s="99"/>
      <c r="G12" s="67"/>
      <c r="H12" s="70"/>
    </row>
    <row r="13" spans="1:8" ht="76.5" customHeight="1" x14ac:dyDescent="0.35">
      <c r="A13" s="91" t="s">
        <v>167</v>
      </c>
      <c r="B13" s="64"/>
      <c r="C13" s="65"/>
      <c r="D13" s="67"/>
      <c r="E13" s="64"/>
      <c r="F13" s="65"/>
      <c r="G13" s="67"/>
      <c r="H13" s="42"/>
    </row>
    <row r="14" spans="1:8" ht="50.25" customHeight="1" x14ac:dyDescent="0.35">
      <c r="A14" s="91" t="s">
        <v>168</v>
      </c>
      <c r="B14" s="64"/>
      <c r="C14" s="65"/>
      <c r="D14" s="67"/>
      <c r="E14" s="64"/>
      <c r="F14" s="65"/>
      <c r="G14" s="67"/>
      <c r="H14" s="42"/>
    </row>
    <row r="15" spans="1:8" ht="50.25" customHeight="1" x14ac:dyDescent="0.35">
      <c r="A15" s="91" t="s">
        <v>169</v>
      </c>
      <c r="B15" s="64"/>
      <c r="C15" s="65"/>
      <c r="D15" s="67"/>
      <c r="E15" s="64"/>
      <c r="F15" s="65"/>
      <c r="G15" s="67"/>
      <c r="H15" s="42"/>
    </row>
    <row r="16" spans="1:8" ht="50.25" customHeight="1" x14ac:dyDescent="0.35">
      <c r="A16" s="91" t="s">
        <v>170</v>
      </c>
      <c r="B16" s="64"/>
      <c r="C16" s="65"/>
      <c r="D16" s="67"/>
      <c r="E16" s="64"/>
      <c r="F16" s="65"/>
      <c r="G16" s="67"/>
      <c r="H16" s="42"/>
    </row>
    <row r="17" spans="1:7" ht="50.25" customHeight="1" x14ac:dyDescent="0.35">
      <c r="A17" s="42" t="s">
        <v>171</v>
      </c>
      <c r="B17" s="64"/>
      <c r="C17" s="65"/>
      <c r="D17" s="67"/>
      <c r="E17" s="64"/>
      <c r="F17" s="65"/>
      <c r="G17" s="67"/>
    </row>
    <row r="18" spans="1:7" ht="50.25" customHeight="1" x14ac:dyDescent="0.35">
      <c r="A18" s="98" t="s">
        <v>172</v>
      </c>
      <c r="B18" s="64"/>
      <c r="C18" s="65"/>
      <c r="D18" s="67"/>
      <c r="E18" s="64"/>
      <c r="F18" s="65"/>
      <c r="G18" s="10"/>
    </row>
    <row r="19" spans="1:7" ht="50.25" customHeight="1" x14ac:dyDescent="0.35">
      <c r="A19" s="15" t="s">
        <v>23</v>
      </c>
      <c r="B19" s="64"/>
      <c r="C19" s="65"/>
      <c r="D19" s="15" t="s">
        <v>23</v>
      </c>
      <c r="E19" s="64"/>
      <c r="F19" s="65"/>
      <c r="G19" s="15" t="s">
        <v>23</v>
      </c>
    </row>
    <row r="20" spans="1:7" ht="50.25" customHeight="1" x14ac:dyDescent="0.35">
      <c r="A20" s="98" t="s">
        <v>173</v>
      </c>
      <c r="B20" s="64"/>
      <c r="C20" s="65"/>
      <c r="D20" s="67"/>
      <c r="E20" s="64"/>
      <c r="F20" s="65"/>
      <c r="G20" s="67"/>
    </row>
    <row r="21" spans="1:7" ht="46.5" customHeight="1" x14ac:dyDescent="0.35">
      <c r="A21" s="42" t="s">
        <v>174</v>
      </c>
      <c r="B21" s="69"/>
      <c r="C21" s="99" t="s">
        <v>175</v>
      </c>
      <c r="D21" s="67"/>
      <c r="E21" s="69"/>
      <c r="F21" s="99"/>
      <c r="G21" s="67"/>
    </row>
    <row r="22" spans="1:7" ht="50.25" customHeight="1" x14ac:dyDescent="0.35">
      <c r="A22" s="42" t="s">
        <v>176</v>
      </c>
      <c r="B22" s="64"/>
      <c r="C22" s="65"/>
      <c r="D22" s="67"/>
      <c r="E22" s="64"/>
      <c r="F22" s="65"/>
      <c r="G22" s="67"/>
    </row>
    <row r="23" spans="1:7" ht="50.25" customHeight="1" x14ac:dyDescent="0.35">
      <c r="A23" s="98" t="s">
        <v>177</v>
      </c>
      <c r="B23" s="64"/>
      <c r="C23" s="65"/>
      <c r="D23" s="67"/>
      <c r="E23" s="64"/>
      <c r="F23" s="65"/>
      <c r="G23" s="67"/>
    </row>
    <row r="24" spans="1:7" ht="50.25" customHeight="1" x14ac:dyDescent="0.35">
      <c r="A24" s="91" t="s">
        <v>178</v>
      </c>
      <c r="B24" s="64"/>
      <c r="C24" s="65"/>
      <c r="D24" s="67"/>
      <c r="E24" s="64"/>
      <c r="F24" s="65"/>
      <c r="G24" s="67"/>
    </row>
    <row r="25" spans="1:7" ht="50.25" customHeight="1" x14ac:dyDescent="0.35">
      <c r="A25" s="80" t="s">
        <v>179</v>
      </c>
      <c r="B25" s="64"/>
      <c r="C25" s="65"/>
      <c r="D25" s="67"/>
      <c r="E25" s="64"/>
      <c r="F25" s="65"/>
      <c r="G25" s="10"/>
    </row>
    <row r="26" spans="1:7" ht="50.25" customHeight="1" x14ac:dyDescent="0.35">
      <c r="A26" s="15" t="s">
        <v>28</v>
      </c>
      <c r="B26" s="64"/>
      <c r="C26" s="65"/>
      <c r="D26" s="15" t="s">
        <v>28</v>
      </c>
      <c r="E26" s="64"/>
      <c r="F26" s="65"/>
      <c r="G26" s="15" t="s">
        <v>28</v>
      </c>
    </row>
    <row r="27" spans="1:7" ht="50.25" customHeight="1" x14ac:dyDescent="0.35">
      <c r="A27" s="81" t="s">
        <v>180</v>
      </c>
      <c r="B27" s="64"/>
      <c r="C27" s="65"/>
      <c r="D27" s="67"/>
      <c r="E27" s="64"/>
      <c r="F27" s="65"/>
      <c r="G27" s="67"/>
    </row>
    <row r="28" spans="1:7" ht="54" customHeight="1" x14ac:dyDescent="0.35">
      <c r="A28" s="42" t="s">
        <v>181</v>
      </c>
      <c r="B28" s="70"/>
      <c r="C28" s="99"/>
      <c r="D28" s="67"/>
      <c r="E28" s="69"/>
      <c r="F28" s="99"/>
      <c r="G28" s="67"/>
    </row>
    <row r="29" spans="1:7" ht="50.25" customHeight="1" x14ac:dyDescent="0.35">
      <c r="A29" s="42" t="s">
        <v>182</v>
      </c>
      <c r="B29" s="64"/>
      <c r="C29" s="65"/>
      <c r="D29" s="67"/>
      <c r="E29" s="64"/>
      <c r="F29" s="65"/>
      <c r="G29" s="67"/>
    </row>
    <row r="30" spans="1:7" ht="50.25" customHeight="1" x14ac:dyDescent="0.35">
      <c r="A30" s="82" t="s">
        <v>183</v>
      </c>
      <c r="B30" s="64"/>
      <c r="C30" s="65"/>
      <c r="D30" s="67"/>
      <c r="E30" s="64"/>
      <c r="F30" s="65"/>
      <c r="G30" s="67"/>
    </row>
    <row r="31" spans="1:7" ht="50.25" customHeight="1" x14ac:dyDescent="0.35">
      <c r="A31" s="42" t="s">
        <v>184</v>
      </c>
      <c r="B31" s="64"/>
      <c r="C31" s="65"/>
      <c r="D31" s="42"/>
      <c r="E31" s="64"/>
      <c r="F31" s="65"/>
      <c r="G31" s="42"/>
    </row>
  </sheetData>
  <hyperlinks>
    <hyperlink ref="D4" r:id="rId1" xr:uid="{00000000-0004-0000-0900-000001000000}"/>
    <hyperlink ref="G4" r:id="rId2" xr:uid="{00000000-0004-0000-0900-000002000000}"/>
    <hyperlink ref="A4" r:id="rId3" xr:uid="{00000000-0004-0000-0900-000003000000}"/>
    <hyperlink ref="D5" r:id="rId4" location="allocation-and-payment-arrangements" display="Pupil premium payment 1 made" xr:uid="{00000000-0004-0000-0900-000004000000}"/>
    <hyperlink ref="D6" r:id="rId5" xr:uid="{00000000-0004-0000-0900-000006000000}"/>
    <hyperlink ref="G5" r:id="rId6" xr:uid="{00000000-0004-0000-0900-000007000000}"/>
    <hyperlink ref="G6" r:id="rId7" xr:uid="{00000000-0004-0000-0900-000008000000}"/>
    <hyperlink ref="G7" r:id="rId8" xr:uid="{00000000-0004-0000-0900-000009000000}"/>
    <hyperlink ref="G8" r:id="rId9" xr:uid="{00000000-0004-0000-0900-00000A000000}"/>
    <hyperlink ref="G9" r:id="rId10" display="ESFA publishes workbook &amp; guidance for the budget forecast 3 year return (BFR3Y 2022)" xr:uid="{00000000-0004-0000-0900-00000B000000}"/>
    <hyperlink ref="A12" r:id="rId11" xr:uid="{00000000-0004-0000-0900-00000D000000}"/>
    <hyperlink ref="A13" r:id="rId12" xr:uid="{00000000-0004-0000-0900-00000E000000}"/>
    <hyperlink ref="A14" r:id="rId13" xr:uid="{00000000-0004-0000-0900-00000F000000}"/>
    <hyperlink ref="A15" r:id="rId14" xr:uid="{00000000-0004-0000-0900-000010000000}"/>
    <hyperlink ref="A16" r:id="rId15" xr:uid="{00000000-0004-0000-0900-000011000000}"/>
    <hyperlink ref="A18" r:id="rId16" location="claimdisown-teachers" xr:uid="{00000000-0004-0000-0900-000012000000}"/>
    <hyperlink ref="A20" r:id="rId17" xr:uid="{00000000-0004-0000-0900-000013000000}"/>
    <hyperlink ref="A23" r:id="rId18" xr:uid="{00000000-0004-0000-0900-000014000000}"/>
    <hyperlink ref="A24" r:id="rId19" xr:uid="{00000000-0004-0000-0900-000015000000}"/>
    <hyperlink ref="A25" r:id="rId20" xr:uid="{00000000-0004-0000-0900-000016000000}"/>
    <hyperlink ref="A27" r:id="rId21" display="Submit the summer term census by 15 June" xr:uid="{00000000-0004-0000-0900-000017000000}"/>
    <hyperlink ref="A30" r:id="rId22" display="Collection open for KS1 assessments data" xr:uid="{00000000-0004-0000-0900-000018000000}"/>
    <hyperlink ref="A5" r:id="rId23" location="who-the-funding-is-for" xr:uid="{04B2BF38-7D6E-4310-8601-5934E53F6070}"/>
    <hyperlink ref="A11" r:id="rId24" xr:uid="{00000000-0004-0000-0900-00000C000000}"/>
  </hyperlink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900-000000000000}">
          <x14:formula1>
            <xm:f>Data!$A$1:$A$4</xm:f>
          </x14:formula1>
          <xm:sqref>B4:B10 E4:E10 H4:H11 B13:B20 E13:E20 H13:H20 H22:H27 E22:E27 B22:B27 H29:H102 E29:E102 B29:B102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G38"/>
  <sheetViews>
    <sheetView showGridLines="0" tabSelected="1" zoomScaleNormal="100" workbookViewId="0">
      <pane ySplit="1" topLeftCell="A2" activePane="bottomLeft" state="frozen"/>
      <selection pane="bottomLeft" activeCell="F10" sqref="F10"/>
    </sheetView>
  </sheetViews>
  <sheetFormatPr defaultColWidth="14.453125" defaultRowHeight="15" customHeight="1" x14ac:dyDescent="0.35"/>
  <cols>
    <col min="1" max="1" width="4.1796875" customWidth="1"/>
    <col min="2" max="2" width="33.81640625" customWidth="1"/>
    <col min="3" max="3" width="17.36328125" customWidth="1"/>
    <col min="4" max="4" width="34.1796875" customWidth="1"/>
    <col min="5" max="5" width="19.1796875" customWidth="1"/>
    <col min="6" max="6" width="34.54296875" customWidth="1"/>
    <col min="7" max="7" width="18.08984375" customWidth="1"/>
    <col min="8" max="26" width="9.1796875" customWidth="1"/>
  </cols>
  <sheetData>
    <row r="1" spans="2:7" ht="18.649999999999999" customHeight="1" x14ac:dyDescent="0.35">
      <c r="B1" s="101"/>
      <c r="C1" s="101"/>
      <c r="D1" s="101"/>
      <c r="E1" s="105"/>
      <c r="F1" s="106"/>
      <c r="G1" s="106"/>
    </row>
    <row r="2" spans="2:7" ht="54" customHeight="1" x14ac:dyDescent="0.45">
      <c r="B2" s="100" t="s">
        <v>185</v>
      </c>
      <c r="C2" s="101"/>
      <c r="D2" s="102"/>
      <c r="E2" s="105"/>
      <c r="F2" s="107"/>
      <c r="G2" s="106"/>
    </row>
    <row r="3" spans="2:7" ht="29.25" customHeight="1" x14ac:dyDescent="0.35">
      <c r="B3" s="108" t="s">
        <v>0</v>
      </c>
      <c r="C3" s="108" t="s">
        <v>1</v>
      </c>
      <c r="D3" s="108" t="s">
        <v>2</v>
      </c>
      <c r="E3" s="108" t="s">
        <v>1</v>
      </c>
      <c r="F3" s="108" t="s">
        <v>3</v>
      </c>
      <c r="G3" s="108" t="s">
        <v>1</v>
      </c>
    </row>
    <row r="4" spans="2:7" ht="40.5" customHeight="1" x14ac:dyDescent="0.35">
      <c r="B4" s="103" t="s">
        <v>4</v>
      </c>
      <c r="C4" s="104"/>
      <c r="D4" s="103" t="s">
        <v>4</v>
      </c>
      <c r="E4" s="104"/>
      <c r="F4" s="103" t="s">
        <v>4</v>
      </c>
      <c r="G4" s="109"/>
    </row>
    <row r="5" spans="2:7" ht="66.75" customHeight="1" x14ac:dyDescent="0.35">
      <c r="B5" s="110" t="s">
        <v>186</v>
      </c>
      <c r="C5" s="110"/>
      <c r="D5" s="110" t="s">
        <v>187</v>
      </c>
      <c r="E5" s="110"/>
      <c r="F5" s="111" t="s">
        <v>188</v>
      </c>
      <c r="G5" s="110"/>
    </row>
    <row r="6" spans="2:7" ht="48.75" customHeight="1" x14ac:dyDescent="0.35">
      <c r="B6" s="110" t="s">
        <v>189</v>
      </c>
      <c r="C6" s="110"/>
      <c r="D6" s="111" t="s">
        <v>190</v>
      </c>
      <c r="E6" s="110"/>
      <c r="F6" s="111" t="s">
        <v>191</v>
      </c>
      <c r="G6" s="110"/>
    </row>
    <row r="7" spans="2:7" ht="45.75" customHeight="1" x14ac:dyDescent="0.35">
      <c r="B7" s="110" t="s">
        <v>192</v>
      </c>
      <c r="C7" s="110"/>
      <c r="D7" s="111" t="s">
        <v>193</v>
      </c>
      <c r="E7" s="110"/>
      <c r="F7" s="112" t="s">
        <v>194</v>
      </c>
      <c r="G7" s="110"/>
    </row>
    <row r="8" spans="2:7" ht="47.25" customHeight="1" x14ac:dyDescent="0.35">
      <c r="B8" s="110" t="s">
        <v>195</v>
      </c>
      <c r="C8" s="110"/>
      <c r="D8" s="110" t="s">
        <v>196</v>
      </c>
      <c r="E8" s="120"/>
      <c r="F8" s="121" t="s">
        <v>197</v>
      </c>
      <c r="G8" s="110"/>
    </row>
    <row r="9" spans="2:7" ht="50.25" customHeight="1" x14ac:dyDescent="0.35">
      <c r="B9" s="110" t="s">
        <v>198</v>
      </c>
      <c r="C9" s="110"/>
      <c r="D9" s="113" t="s">
        <v>199</v>
      </c>
      <c r="E9" s="110"/>
      <c r="F9" s="113" t="s">
        <v>200</v>
      </c>
      <c r="G9" s="110"/>
    </row>
    <row r="10" spans="2:7" ht="59.25" customHeight="1" x14ac:dyDescent="0.35">
      <c r="B10" s="111" t="s">
        <v>201</v>
      </c>
      <c r="C10" s="110"/>
      <c r="D10" s="114"/>
      <c r="E10" s="110"/>
      <c r="F10" s="115" t="s">
        <v>202</v>
      </c>
      <c r="G10" s="110"/>
    </row>
    <row r="11" spans="2:7" ht="43.5" customHeight="1" x14ac:dyDescent="0.35">
      <c r="B11" s="110" t="s">
        <v>203</v>
      </c>
      <c r="C11" s="110"/>
      <c r="D11" s="116"/>
      <c r="E11" s="110"/>
      <c r="F11" s="117"/>
      <c r="G11" s="110"/>
    </row>
    <row r="12" spans="2:7" ht="44.25" customHeight="1" x14ac:dyDescent="0.35">
      <c r="B12" s="103" t="s">
        <v>13</v>
      </c>
      <c r="C12" s="119"/>
      <c r="D12" s="103" t="s">
        <v>13</v>
      </c>
      <c r="E12" s="119"/>
      <c r="F12" s="103" t="s">
        <v>13</v>
      </c>
      <c r="G12" s="110"/>
    </row>
    <row r="13" spans="2:7" ht="47.25" customHeight="1" x14ac:dyDescent="0.35">
      <c r="B13" s="110" t="s">
        <v>204</v>
      </c>
      <c r="C13" s="109"/>
      <c r="D13" s="117"/>
      <c r="E13" s="110"/>
      <c r="F13" s="117"/>
      <c r="G13" s="110"/>
    </row>
    <row r="14" spans="2:7" ht="50.25" customHeight="1" x14ac:dyDescent="0.35">
      <c r="B14" s="110" t="s">
        <v>205</v>
      </c>
      <c r="C14" s="110"/>
      <c r="D14" s="117"/>
      <c r="E14" s="110"/>
      <c r="F14" s="117"/>
      <c r="G14" s="110"/>
    </row>
    <row r="15" spans="2:7" ht="50.25" customHeight="1" x14ac:dyDescent="0.35">
      <c r="B15" s="110" t="s">
        <v>206</v>
      </c>
      <c r="C15" s="110"/>
      <c r="D15" s="117"/>
      <c r="E15" s="110"/>
      <c r="F15" s="117"/>
      <c r="G15" s="110"/>
    </row>
    <row r="16" spans="2:7" ht="31.5" customHeight="1" x14ac:dyDescent="0.35">
      <c r="B16" s="111" t="s">
        <v>207</v>
      </c>
      <c r="C16" s="110"/>
      <c r="D16" s="117"/>
      <c r="E16" s="110"/>
      <c r="F16" s="117"/>
      <c r="G16" s="110"/>
    </row>
    <row r="17" spans="2:7" ht="50.25" customHeight="1" x14ac:dyDescent="0.35">
      <c r="B17" s="111" t="str">
        <f>HYPERLINK("https://my.optimus-education.com/absence-management-policy-and-procedure","Complete sickness absence return and update headteacher re staff approaching stage 1 or 2")</f>
        <v>Complete sickness absence return and update headteacher re staff approaching stage 1 or 2</v>
      </c>
      <c r="C17" s="110"/>
      <c r="D17" s="117"/>
      <c r="E17" s="110"/>
      <c r="F17" s="117"/>
      <c r="G17" s="110"/>
    </row>
    <row r="18" spans="2:7" ht="43.5" customHeight="1" x14ac:dyDescent="0.35">
      <c r="B18" s="111" t="s">
        <v>208</v>
      </c>
      <c r="C18" s="110"/>
      <c r="D18" s="117"/>
      <c r="E18" s="110"/>
      <c r="F18" s="117"/>
      <c r="G18" s="110"/>
    </row>
    <row r="19" spans="2:7" ht="50.25" customHeight="1" x14ac:dyDescent="0.35">
      <c r="B19" s="111" t="s">
        <v>209</v>
      </c>
      <c r="C19" s="110"/>
      <c r="D19" s="117"/>
      <c r="E19" s="110"/>
      <c r="F19" s="117"/>
      <c r="G19" s="110"/>
    </row>
    <row r="20" spans="2:7" ht="50.25" customHeight="1" x14ac:dyDescent="0.35">
      <c r="B20" s="103" t="s">
        <v>23</v>
      </c>
      <c r="C20" s="119"/>
      <c r="D20" s="103" t="s">
        <v>23</v>
      </c>
      <c r="E20" s="119"/>
      <c r="F20" s="103" t="s">
        <v>23</v>
      </c>
      <c r="G20" s="110"/>
    </row>
    <row r="21" spans="2:7" ht="35.25" customHeight="1" x14ac:dyDescent="0.35">
      <c r="B21" s="111" t="str">
        <f>HYPERLINK("https://my.optimus-education.com/health-and-safety-model-policy","Undertake a health and safety inspection")</f>
        <v>Undertake a health and safety inspection</v>
      </c>
      <c r="C21" s="110"/>
      <c r="D21" s="117"/>
      <c r="E21" s="110"/>
      <c r="F21" s="117"/>
      <c r="G21" s="110"/>
    </row>
    <row r="22" spans="2:7" ht="67.5" customHeight="1" x14ac:dyDescent="0.35">
      <c r="B22" s="110" t="s">
        <v>210</v>
      </c>
      <c r="C22" s="110"/>
      <c r="D22" s="117"/>
      <c r="E22" s="110"/>
      <c r="F22" s="117"/>
      <c r="G22" s="110"/>
    </row>
    <row r="23" spans="2:7" ht="50.25" customHeight="1" x14ac:dyDescent="0.35">
      <c r="B23" s="110" t="s">
        <v>211</v>
      </c>
      <c r="C23" s="110"/>
      <c r="D23" s="117"/>
      <c r="E23" s="110"/>
      <c r="F23" s="117"/>
      <c r="G23" s="110"/>
    </row>
    <row r="24" spans="2:7" ht="50.25" customHeight="1" x14ac:dyDescent="0.35">
      <c r="B24" s="103" t="s">
        <v>28</v>
      </c>
      <c r="C24" s="119"/>
      <c r="D24" s="103" t="s">
        <v>28</v>
      </c>
      <c r="E24" s="119"/>
      <c r="F24" s="103" t="s">
        <v>28</v>
      </c>
      <c r="G24" s="110"/>
    </row>
    <row r="25" spans="2:7" ht="44.25" customHeight="1" x14ac:dyDescent="0.35">
      <c r="B25" s="110" t="s">
        <v>212</v>
      </c>
      <c r="C25" s="110"/>
      <c r="D25" s="117"/>
      <c r="E25" s="110"/>
      <c r="F25" s="117"/>
      <c r="G25" s="110"/>
    </row>
    <row r="26" spans="2:7" ht="50.25" customHeight="1" x14ac:dyDescent="0.35">
      <c r="B26" s="118" t="s">
        <v>213</v>
      </c>
      <c r="C26" s="110"/>
      <c r="D26" s="117"/>
      <c r="E26" s="110"/>
      <c r="F26" s="117"/>
      <c r="G26" s="110"/>
    </row>
    <row r="27" spans="2:7" ht="38.25" customHeight="1" x14ac:dyDescent="0.35">
      <c r="B27" s="110" t="s">
        <v>214</v>
      </c>
      <c r="C27" s="110"/>
      <c r="D27" s="117"/>
      <c r="E27" s="110"/>
      <c r="F27" s="117"/>
      <c r="G27" s="110"/>
    </row>
    <row r="28" spans="2:7" ht="50.25" customHeight="1" x14ac:dyDescent="0.35">
      <c r="B28" s="110" t="s">
        <v>215</v>
      </c>
      <c r="C28" s="110"/>
      <c r="D28" s="117"/>
      <c r="E28" s="110"/>
      <c r="F28" s="117"/>
      <c r="G28" s="110"/>
    </row>
    <row r="29" spans="2:7" ht="15" customHeight="1" x14ac:dyDescent="0.35">
      <c r="B29" s="106"/>
      <c r="C29" s="106"/>
      <c r="D29" s="106"/>
      <c r="E29" s="106"/>
      <c r="F29" s="106"/>
      <c r="G29" s="106"/>
    </row>
    <row r="30" spans="2:7" ht="15" customHeight="1" x14ac:dyDescent="0.35">
      <c r="B30" s="106"/>
      <c r="C30" s="106"/>
      <c r="D30" s="106"/>
      <c r="E30" s="106"/>
      <c r="F30" s="106"/>
      <c r="G30" s="106"/>
    </row>
    <row r="31" spans="2:7" ht="15" customHeight="1" x14ac:dyDescent="0.35">
      <c r="B31" s="106"/>
      <c r="C31" s="106"/>
      <c r="D31" s="106"/>
      <c r="E31" s="106"/>
      <c r="F31" s="106"/>
      <c r="G31" s="106"/>
    </row>
    <row r="32" spans="2:7" ht="15" customHeight="1" x14ac:dyDescent="0.35">
      <c r="B32" s="106"/>
      <c r="C32" s="106"/>
      <c r="D32" s="106"/>
      <c r="E32" s="106"/>
      <c r="F32" s="106"/>
      <c r="G32" s="106"/>
    </row>
    <row r="33" spans="2:7" ht="15" customHeight="1" x14ac:dyDescent="0.35">
      <c r="B33" s="106"/>
      <c r="C33" s="106"/>
      <c r="D33" s="106"/>
      <c r="E33" s="106"/>
      <c r="F33" s="106"/>
      <c r="G33" s="106"/>
    </row>
    <row r="34" spans="2:7" ht="15" customHeight="1" x14ac:dyDescent="0.35">
      <c r="B34" s="106"/>
      <c r="C34" s="106"/>
      <c r="D34" s="106"/>
      <c r="E34" s="106"/>
      <c r="F34" s="106"/>
      <c r="G34" s="106"/>
    </row>
    <row r="35" spans="2:7" ht="15" customHeight="1" x14ac:dyDescent="0.35">
      <c r="B35" s="106"/>
      <c r="C35" s="106"/>
      <c r="D35" s="106"/>
      <c r="E35" s="106"/>
      <c r="F35" s="106"/>
      <c r="G35" s="106"/>
    </row>
    <row r="36" spans="2:7" ht="15" customHeight="1" x14ac:dyDescent="0.35">
      <c r="B36" s="106"/>
      <c r="C36" s="106"/>
      <c r="D36" s="106"/>
      <c r="E36" s="106"/>
      <c r="F36" s="106"/>
      <c r="G36" s="106"/>
    </row>
    <row r="37" spans="2:7" ht="15" customHeight="1" x14ac:dyDescent="0.35">
      <c r="B37" s="106"/>
      <c r="C37" s="106"/>
      <c r="D37" s="106"/>
      <c r="E37" s="106"/>
      <c r="F37" s="106"/>
      <c r="G37" s="106"/>
    </row>
    <row r="38" spans="2:7" ht="15" customHeight="1" x14ac:dyDescent="0.35">
      <c r="B38" s="106"/>
      <c r="C38" s="106"/>
      <c r="D38" s="106"/>
      <c r="E38" s="106"/>
      <c r="F38" s="106"/>
      <c r="G38" s="106"/>
    </row>
  </sheetData>
  <hyperlinks>
    <hyperlink ref="B2" r:id="rId1" xr:uid="{00000000-0004-0000-0A00-000000000000}"/>
    <hyperlink ref="F5" r:id="rId2" display="Complete and submit the combined budget forecast return outturn and 3 year budget forecast return by 26 July 2022" xr:uid="{00000000-0004-0000-0A00-000001000000}"/>
    <hyperlink ref="D6" r:id="rId3" xr:uid="{00000000-0004-0000-0A00-000002000000}"/>
    <hyperlink ref="F6" r:id="rId4" xr:uid="{00000000-0004-0000-0A00-000003000000}"/>
    <hyperlink ref="D7" r:id="rId5" xr:uid="{00000000-0004-0000-0A00-000004000000}"/>
    <hyperlink ref="F7" r:id="rId6" location="estimate-review-and-pna-important-dates-for-2021-to-2022" xr:uid="{00000000-0004-0000-0A00-000005000000}"/>
    <hyperlink ref="F8" r:id="rId7" xr:uid="{00000000-0004-0000-0A00-000006000000}"/>
    <hyperlink ref="D9" r:id="rId8" display="ESFA finalises dedicated schools grant (DSG) early years block allocations for the last year" xr:uid="{00000000-0004-0000-0A00-000007000000}"/>
    <hyperlink ref="B10" r:id="rId9" location="accountability" xr:uid="{00000000-0004-0000-0A00-000008000000}"/>
    <hyperlink ref="B16" r:id="rId10" xr:uid="{00000000-0004-0000-0A00-00000A000000}"/>
    <hyperlink ref="B18" r:id="rId11" xr:uid="{00000000-0004-0000-0A00-00000B000000}"/>
    <hyperlink ref="B19" r:id="rId12" xr:uid="{00000000-0004-0000-0A00-00000C000000}"/>
    <hyperlink ref="B26" r:id="rId13" xr:uid="{00000000-0004-0000-0A00-00000D000000}"/>
    <hyperlink ref="F10" r:id="rId14" location="payment-schedule-for-financial-year-2023-24" xr:uid="{6A0C2BAB-56F8-41B0-A523-F18E1F0E7D5A}"/>
    <hyperlink ref="F9" r:id="rId15" xr:uid="{0F0BB7E9-7A77-4F65-B5EC-7E1D0FEFA180}"/>
  </hyperlinks>
  <pageMargins left="0.7" right="0.7" top="0.75" bottom="0.75" header="0" footer="0"/>
  <pageSetup paperSize="9" orientation="portrait" r:id="rId16"/>
  <drawing r:id="rId17"/>
  <extLst>
    <ext xmlns:x14="http://schemas.microsoft.com/office/spreadsheetml/2009/9/main" uri="{CCE6A557-97BC-4b89-ADB6-D9C93CAAB3DF}">
      <x14:dataValidations xmlns:xm="http://schemas.microsoft.com/office/excel/2006/main" count="1">
        <x14:dataValidation type="list" allowBlank="1" showErrorMessage="1" xr:uid="{00000000-0002-0000-0A00-000000000000}">
          <x14:formula1>
            <xm:f>Data!$A$1:$A$4</xm:f>
          </x14:formula1>
          <xm:sqref>B2:B4 D2:D4 F2:F4 C5:E7 C8:C9 E8:E9 C10:E11 G5:G11 B12:G12 D13:E13 C14:E14 C15 E15 G14:G15 C16:G17 E18:E19 G18:G19 C18:C20 E20:G20 B20 E21:E23 G22:G23 C22:C24 E24:G24 B24 E26:E28 G26:G28 C26:C28 D29:D99 F29:F99 B29:B99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
  <sheetViews>
    <sheetView workbookViewId="0"/>
  </sheetViews>
  <sheetFormatPr defaultColWidth="14.453125" defaultRowHeight="15" customHeight="1" x14ac:dyDescent="0.35"/>
  <cols>
    <col min="1" max="1" width="10.453125" customWidth="1"/>
    <col min="2" max="26" width="8.7265625" customWidth="1"/>
  </cols>
  <sheetData>
    <row r="1" spans="1:1" ht="14.25" customHeight="1" x14ac:dyDescent="0.35">
      <c r="A1" s="71" t="s">
        <v>216</v>
      </c>
    </row>
    <row r="2" spans="1:1" ht="14.25" customHeight="1" x14ac:dyDescent="0.35">
      <c r="A2" s="71" t="s">
        <v>217</v>
      </c>
    </row>
    <row r="3" spans="1:1" ht="14.25" customHeight="1" x14ac:dyDescent="0.35">
      <c r="A3" s="71" t="s">
        <v>218</v>
      </c>
    </row>
    <row r="4" spans="1:1" ht="14.25" customHeight="1" x14ac:dyDescent="0.35">
      <c r="A4" s="71" t="s">
        <v>219</v>
      </c>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
  <sheetViews>
    <sheetView workbookViewId="0"/>
  </sheetViews>
  <sheetFormatPr defaultColWidth="14.453125" defaultRowHeight="15" customHeight="1" x14ac:dyDescent="0.35"/>
  <cols>
    <col min="1" max="1" width="40.7265625" customWidth="1"/>
    <col min="2" max="2" width="20.81640625" customWidth="1"/>
    <col min="3" max="3" width="0.26953125" customWidth="1"/>
    <col min="4" max="4" width="40.7265625" customWidth="1"/>
    <col min="5" max="5" width="20.81640625" customWidth="1"/>
    <col min="6" max="6" width="0.26953125" customWidth="1"/>
    <col min="7" max="7" width="40.7265625" customWidth="1"/>
    <col min="8" max="8" width="20.81640625" customWidth="1"/>
    <col min="9" max="26" width="8.81640625" customWidth="1"/>
  </cols>
  <sheetData>
    <row r="1" spans="1:8" ht="29.25" customHeight="1" x14ac:dyDescent="0.35">
      <c r="A1" s="1" t="s">
        <v>0</v>
      </c>
      <c r="B1" s="2" t="s">
        <v>1</v>
      </c>
      <c r="C1" s="2"/>
      <c r="D1" s="1" t="s">
        <v>2</v>
      </c>
      <c r="E1" s="2" t="s">
        <v>1</v>
      </c>
      <c r="F1" s="2"/>
      <c r="G1" s="2" t="s">
        <v>3</v>
      </c>
      <c r="H1" s="2" t="s">
        <v>1</v>
      </c>
    </row>
    <row r="2" spans="1:8" ht="22.5" customHeight="1" x14ac:dyDescent="0.35">
      <c r="A2" s="3" t="s">
        <v>4</v>
      </c>
      <c r="B2" s="4"/>
      <c r="C2" s="4"/>
      <c r="D2" s="3" t="s">
        <v>4</v>
      </c>
      <c r="E2" s="4"/>
      <c r="F2" s="4"/>
      <c r="G2" s="3" t="s">
        <v>4</v>
      </c>
      <c r="H2" s="4"/>
    </row>
    <row r="3" spans="1:8" ht="50.25" customHeight="1" x14ac:dyDescent="0.35">
      <c r="A3" s="9" t="s">
        <v>33</v>
      </c>
      <c r="B3" s="6"/>
      <c r="C3" s="6"/>
      <c r="D3" s="9" t="s">
        <v>34</v>
      </c>
      <c r="E3" s="6"/>
      <c r="F3" s="6"/>
      <c r="G3" s="9" t="s">
        <v>35</v>
      </c>
      <c r="H3" s="6"/>
    </row>
    <row r="4" spans="1:8" ht="50.25" customHeight="1" x14ac:dyDescent="0.35">
      <c r="A4" s="4" t="s">
        <v>36</v>
      </c>
      <c r="B4" s="6"/>
      <c r="C4" s="6"/>
      <c r="D4" s="20" t="s">
        <v>37</v>
      </c>
      <c r="E4" s="6"/>
      <c r="F4" s="6"/>
      <c r="G4" s="11" t="s">
        <v>38</v>
      </c>
      <c r="H4" s="6"/>
    </row>
    <row r="5" spans="1:8" ht="50.25" customHeight="1" x14ac:dyDescent="0.35">
      <c r="A5" s="9" t="s">
        <v>39</v>
      </c>
      <c r="B5" s="6"/>
      <c r="C5" s="6"/>
      <c r="D5" s="21"/>
      <c r="E5" s="6"/>
      <c r="F5" s="6"/>
      <c r="G5" s="86"/>
      <c r="H5" s="6"/>
    </row>
    <row r="6" spans="1:8" ht="50.25" customHeight="1" x14ac:dyDescent="0.35">
      <c r="A6" s="87" t="s">
        <v>40</v>
      </c>
      <c r="B6" s="6"/>
      <c r="C6" s="6"/>
      <c r="D6" s="21"/>
      <c r="E6" s="6"/>
      <c r="F6" s="6"/>
      <c r="G6" s="22"/>
      <c r="H6" s="6"/>
    </row>
    <row r="7" spans="1:8" ht="70.5" customHeight="1" x14ac:dyDescent="0.35">
      <c r="A7" s="88" t="s">
        <v>41</v>
      </c>
      <c r="B7" s="6"/>
      <c r="C7" s="6"/>
      <c r="D7" s="21"/>
      <c r="E7" s="6"/>
      <c r="F7" s="6"/>
      <c r="G7" s="12" t="s">
        <v>13</v>
      </c>
      <c r="H7" s="6"/>
    </row>
    <row r="8" spans="1:8" ht="50.25" customHeight="1" x14ac:dyDescent="0.35">
      <c r="A8" s="12" t="s">
        <v>13</v>
      </c>
      <c r="B8" s="6"/>
      <c r="C8" s="6"/>
      <c r="D8" s="12" t="s">
        <v>13</v>
      </c>
      <c r="E8" s="6"/>
      <c r="F8" s="6"/>
      <c r="G8" s="23"/>
      <c r="H8" s="6"/>
    </row>
    <row r="9" spans="1:8" ht="51" customHeight="1" x14ac:dyDescent="0.35">
      <c r="A9" s="9" t="s">
        <v>42</v>
      </c>
      <c r="B9" s="14"/>
      <c r="C9" s="15" t="s">
        <v>19</v>
      </c>
      <c r="D9" s="23"/>
      <c r="E9" s="4"/>
      <c r="F9" s="14"/>
      <c r="G9" s="23"/>
      <c r="H9" s="4"/>
    </row>
    <row r="10" spans="1:8" ht="38.25" customHeight="1" x14ac:dyDescent="0.35">
      <c r="A10" s="20" t="s">
        <v>43</v>
      </c>
      <c r="B10" s="4"/>
      <c r="C10" s="2"/>
      <c r="D10" s="23"/>
      <c r="E10" s="4"/>
      <c r="F10" s="4"/>
      <c r="G10" s="12" t="s">
        <v>23</v>
      </c>
      <c r="H10" s="4"/>
    </row>
    <row r="11" spans="1:8" ht="50.25" customHeight="1" x14ac:dyDescent="0.35">
      <c r="A11" s="12" t="s">
        <v>23</v>
      </c>
      <c r="B11" s="6"/>
      <c r="C11" s="6"/>
      <c r="D11" s="12" t="s">
        <v>23</v>
      </c>
      <c r="E11" s="6"/>
      <c r="F11" s="6"/>
      <c r="G11" s="9" t="s">
        <v>44</v>
      </c>
      <c r="H11" s="6"/>
    </row>
    <row r="12" spans="1:8" ht="50.25" customHeight="1" x14ac:dyDescent="0.35">
      <c r="A12" s="20" t="s">
        <v>45</v>
      </c>
      <c r="B12" s="6"/>
      <c r="C12" s="6"/>
      <c r="D12" s="24"/>
      <c r="E12" s="6"/>
      <c r="F12" s="6"/>
      <c r="G12" s="21"/>
      <c r="H12" s="6"/>
    </row>
    <row r="13" spans="1:8" ht="35.25" customHeight="1" x14ac:dyDescent="0.35">
      <c r="A13" s="9" t="s">
        <v>46</v>
      </c>
      <c r="B13" s="6"/>
      <c r="C13" s="6"/>
      <c r="D13" s="24"/>
      <c r="E13" s="6"/>
      <c r="F13" s="6"/>
      <c r="G13" s="21"/>
      <c r="H13" s="6"/>
    </row>
    <row r="14" spans="1:8" ht="35.25" customHeight="1" x14ac:dyDescent="0.35">
      <c r="A14" s="9" t="s">
        <v>47</v>
      </c>
      <c r="B14" s="6"/>
      <c r="C14" s="6"/>
      <c r="D14" s="24"/>
      <c r="E14" s="6"/>
      <c r="F14" s="6"/>
      <c r="G14" s="12" t="s">
        <v>28</v>
      </c>
      <c r="H14" s="6"/>
    </row>
    <row r="15" spans="1:8" ht="60.75" customHeight="1" x14ac:dyDescent="0.35">
      <c r="A15" s="12" t="s">
        <v>28</v>
      </c>
      <c r="B15" s="6"/>
      <c r="C15" s="6"/>
      <c r="D15" s="12" t="s">
        <v>28</v>
      </c>
      <c r="E15" s="6"/>
      <c r="F15" s="6"/>
      <c r="G15" s="21"/>
      <c r="H15" s="6"/>
    </row>
    <row r="16" spans="1:8" ht="50.25" customHeight="1" x14ac:dyDescent="0.35">
      <c r="A16" s="9" t="s">
        <v>48</v>
      </c>
      <c r="B16" s="6"/>
      <c r="C16" s="6"/>
      <c r="D16" s="21"/>
      <c r="E16" s="6"/>
      <c r="F16" s="6"/>
      <c r="G16" s="21"/>
      <c r="H16" s="6"/>
    </row>
    <row r="17" spans="1:5" ht="50.25" customHeight="1" x14ac:dyDescent="0.35">
      <c r="A17" s="19" t="s">
        <v>49</v>
      </c>
      <c r="B17" s="6"/>
      <c r="C17" s="6"/>
      <c r="D17" s="21"/>
      <c r="E17" s="6"/>
    </row>
    <row r="18" spans="1:5" ht="50.25" customHeight="1" x14ac:dyDescent="0.35">
      <c r="A18" s="9" t="s">
        <v>50</v>
      </c>
      <c r="B18" s="6"/>
      <c r="C18" s="6"/>
      <c r="D18" s="21"/>
      <c r="E18" s="6"/>
    </row>
    <row r="19" spans="1:5" ht="50.25" customHeight="1" x14ac:dyDescent="0.35">
      <c r="A19" s="6" t="s">
        <v>51</v>
      </c>
      <c r="B19" s="6"/>
      <c r="C19" s="6"/>
      <c r="D19" s="21"/>
      <c r="E19" s="6"/>
    </row>
    <row r="20" spans="1:5" ht="50.25" customHeight="1" x14ac:dyDescent="0.35">
      <c r="A20" s="20" t="s">
        <v>52</v>
      </c>
      <c r="B20" s="6"/>
      <c r="C20" s="6"/>
      <c r="D20" s="21"/>
      <c r="E20" s="6"/>
    </row>
    <row r="21" spans="1:5" ht="39" customHeight="1" x14ac:dyDescent="0.35">
      <c r="A21" s="6"/>
      <c r="B21" s="4"/>
      <c r="C21" s="25" t="s">
        <v>32</v>
      </c>
      <c r="D21" s="6"/>
      <c r="E21" s="4"/>
    </row>
  </sheetData>
  <hyperlinks>
    <hyperlink ref="A3" r:id="rId1" xr:uid="{00000000-0004-0000-0100-000000000000}"/>
    <hyperlink ref="D3" r:id="rId2" xr:uid="{00000000-0004-0000-0100-000001000000}"/>
    <hyperlink ref="G3" r:id="rId3" xr:uid="{00000000-0004-0000-0100-000002000000}"/>
    <hyperlink ref="D4" r:id="rId4" xr:uid="{00000000-0004-0000-0100-000003000000}"/>
    <hyperlink ref="G4" r:id="rId5" location="allocation-and-payment-arrangements" xr:uid="{00000000-0004-0000-0100-000004000000}"/>
    <hyperlink ref="A5" r:id="rId6" xr:uid="{00000000-0004-0000-0100-000005000000}"/>
    <hyperlink ref="A6" r:id="rId7" xr:uid="{00000000-0004-0000-0100-000006000000}"/>
    <hyperlink ref="A7" r:id="rId8" xr:uid="{00000000-0004-0000-0100-000007000000}"/>
    <hyperlink ref="A9" r:id="rId9" xr:uid="{00000000-0004-0000-0100-000008000000}"/>
    <hyperlink ref="A10" r:id="rId10" xr:uid="{00000000-0004-0000-0100-000009000000}"/>
    <hyperlink ref="G11" r:id="rId11" xr:uid="{00000000-0004-0000-0100-00000A000000}"/>
    <hyperlink ref="A12" r:id="rId12" xr:uid="{00000000-0004-0000-0100-00000B000000}"/>
    <hyperlink ref="A13" r:id="rId13" xr:uid="{00000000-0004-0000-0100-00000C000000}"/>
    <hyperlink ref="A14" r:id="rId14" xr:uid="{00000000-0004-0000-0100-00000D000000}"/>
    <hyperlink ref="A16" r:id="rId15" xr:uid="{00000000-0004-0000-0100-00000E000000}"/>
    <hyperlink ref="A18" r:id="rId16" xr:uid="{00000000-0004-0000-0100-00000F000000}"/>
    <hyperlink ref="A20" r:id="rId17" xr:uid="{00000000-0004-0000-0100-000010000000}"/>
  </hyperlink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Data!$A$1:$A$4</xm:f>
          </x14:formula1>
          <xm:sqref>B2:B8 E2:E8 H2:H8 B11:B20 E11:E20 H11:H20 B22:B100 E22:E100 H22:H100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
  <sheetViews>
    <sheetView workbookViewId="0"/>
  </sheetViews>
  <sheetFormatPr defaultColWidth="14.453125" defaultRowHeight="15" customHeight="1" x14ac:dyDescent="0.35"/>
  <cols>
    <col min="1" max="1" width="40.7265625" customWidth="1"/>
    <col min="2" max="2" width="20.81640625" customWidth="1"/>
    <col min="3" max="3" width="0.26953125" customWidth="1"/>
    <col min="4" max="4" width="40.7265625" customWidth="1"/>
    <col min="5" max="5" width="20.81640625" customWidth="1"/>
    <col min="6" max="6" width="0.81640625" customWidth="1"/>
    <col min="7" max="7" width="40.7265625" customWidth="1"/>
    <col min="8" max="8" width="20.81640625" customWidth="1"/>
    <col min="9" max="26" width="8.81640625" customWidth="1"/>
  </cols>
  <sheetData>
    <row r="1" spans="1:8" ht="29.25" customHeight="1" x14ac:dyDescent="0.35">
      <c r="A1" s="1" t="s">
        <v>0</v>
      </c>
      <c r="B1" s="1" t="s">
        <v>1</v>
      </c>
      <c r="C1" s="1"/>
      <c r="D1" s="1" t="s">
        <v>2</v>
      </c>
      <c r="E1" s="1" t="s">
        <v>1</v>
      </c>
      <c r="F1" s="1"/>
      <c r="G1" s="1" t="s">
        <v>3</v>
      </c>
      <c r="H1" s="1" t="s">
        <v>1</v>
      </c>
    </row>
    <row r="2" spans="1:8" ht="22.5" customHeight="1" x14ac:dyDescent="0.35">
      <c r="A2" s="3" t="s">
        <v>4</v>
      </c>
      <c r="B2" s="4"/>
      <c r="C2" s="4"/>
      <c r="D2" s="3" t="s">
        <v>4</v>
      </c>
      <c r="E2" s="4"/>
      <c r="F2" s="4"/>
      <c r="G2" s="3" t="s">
        <v>4</v>
      </c>
      <c r="H2" s="4"/>
    </row>
    <row r="3" spans="1:8" ht="50.25" customHeight="1" x14ac:dyDescent="0.35">
      <c r="A3" s="5" t="str">
        <f>HYPERLINK("https://my.optimus-education.com/charging-and-remissions-policy","Provide relevant information to governors to assit them in reviewing the school charging policy")</f>
        <v>Provide relevant information to governors to assit them in reviewing the school charging policy</v>
      </c>
      <c r="B3" s="17"/>
      <c r="C3" s="17"/>
      <c r="D3" s="5" t="s">
        <v>53</v>
      </c>
      <c r="E3" s="17"/>
      <c r="F3" s="17"/>
      <c r="G3" s="20" t="s">
        <v>54</v>
      </c>
      <c r="H3" s="17"/>
    </row>
    <row r="4" spans="1:8" ht="50.25" customHeight="1" x14ac:dyDescent="0.35">
      <c r="A4" s="5" t="str">
        <f>HYPERLINK("https://my.optimus-education.com/venue-hire-policy-and-booking-form","Provide relevant information to governors to assit them in reviewing the school venue hire policy")</f>
        <v>Provide relevant information to governors to assit them in reviewing the school venue hire policy</v>
      </c>
      <c r="B4" s="17"/>
      <c r="C4" s="17"/>
      <c r="D4" s="26"/>
      <c r="E4" s="17"/>
      <c r="F4" s="17"/>
      <c r="G4" s="5" t="s">
        <v>55</v>
      </c>
      <c r="H4" s="17"/>
    </row>
    <row r="5" spans="1:8" ht="50.25" customHeight="1" x14ac:dyDescent="0.35">
      <c r="A5" s="5" t="str">
        <f>HYPERLINK("https://my.optimus-education.com/preparing-asset-management-plan-what-governors-and-sbms-should-know","Provide information to governors to assist them in completing an asset management plan and school capacity review")</f>
        <v>Provide information to governors to assist them in completing an asset management plan and school capacity review</v>
      </c>
      <c r="B5" s="17"/>
      <c r="C5" s="17"/>
      <c r="D5" s="27"/>
      <c r="E5" s="28"/>
      <c r="F5" s="17"/>
      <c r="G5" s="5" t="s">
        <v>56</v>
      </c>
      <c r="H5" s="17"/>
    </row>
    <row r="6" spans="1:8" ht="50.25" customHeight="1" x14ac:dyDescent="0.35">
      <c r="A6" s="89"/>
      <c r="B6" s="17"/>
      <c r="C6" s="17"/>
      <c r="D6" s="27"/>
      <c r="E6" s="28"/>
      <c r="F6" s="17"/>
      <c r="G6" s="5" t="s">
        <v>57</v>
      </c>
      <c r="H6" s="17"/>
    </row>
    <row r="7" spans="1:8" ht="50.25" customHeight="1" x14ac:dyDescent="0.35">
      <c r="A7" s="29"/>
      <c r="B7" s="17"/>
      <c r="C7" s="17"/>
      <c r="D7" s="27"/>
      <c r="E7" s="28"/>
      <c r="F7" s="17"/>
      <c r="G7" s="5" t="s">
        <v>58</v>
      </c>
      <c r="H7" s="17"/>
    </row>
    <row r="8" spans="1:8" ht="50.25" customHeight="1" x14ac:dyDescent="0.35">
      <c r="A8" s="30" t="s">
        <v>13</v>
      </c>
      <c r="B8" s="17"/>
      <c r="C8" s="17"/>
      <c r="D8" s="27"/>
      <c r="E8" s="28"/>
      <c r="F8" s="17"/>
      <c r="G8" s="8" t="s">
        <v>59</v>
      </c>
      <c r="H8" s="17"/>
    </row>
    <row r="9" spans="1:8" ht="50.25" customHeight="1" x14ac:dyDescent="0.35">
      <c r="A9" s="90" t="s">
        <v>60</v>
      </c>
      <c r="B9" s="17"/>
      <c r="C9" s="17"/>
      <c r="D9" s="27"/>
      <c r="E9" s="28"/>
      <c r="F9" s="17"/>
      <c r="G9" s="31" t="s">
        <v>61</v>
      </c>
      <c r="H9" s="17"/>
    </row>
    <row r="10" spans="1:8" ht="50.25" customHeight="1" x14ac:dyDescent="0.35">
      <c r="A10" s="32" t="s">
        <v>23</v>
      </c>
      <c r="B10" s="17"/>
      <c r="C10" s="17"/>
      <c r="D10" s="27"/>
      <c r="E10" s="28"/>
      <c r="F10" s="17"/>
      <c r="G10" s="4" t="s">
        <v>62</v>
      </c>
      <c r="H10" s="17"/>
    </row>
    <row r="11" spans="1:8" ht="54.75" customHeight="1" x14ac:dyDescent="0.35">
      <c r="A11" s="5" t="s">
        <v>63</v>
      </c>
      <c r="B11" s="33"/>
      <c r="C11" s="33"/>
      <c r="D11" s="30" t="s">
        <v>13</v>
      </c>
      <c r="E11" s="33"/>
      <c r="F11" s="33"/>
      <c r="G11" s="30" t="s">
        <v>13</v>
      </c>
      <c r="H11" s="33"/>
    </row>
    <row r="12" spans="1:8" ht="50.25" customHeight="1" x14ac:dyDescent="0.35">
      <c r="A12" s="5" t="s">
        <v>64</v>
      </c>
      <c r="B12" s="17"/>
      <c r="C12" s="17"/>
      <c r="D12" s="27"/>
      <c r="E12" s="28"/>
      <c r="F12" s="17"/>
      <c r="G12" s="27"/>
      <c r="H12" s="28"/>
    </row>
    <row r="13" spans="1:8" ht="72" customHeight="1" x14ac:dyDescent="0.35">
      <c r="A13" s="20" t="s">
        <v>65</v>
      </c>
      <c r="B13" s="34"/>
      <c r="C13" s="34"/>
      <c r="D13" s="32" t="s">
        <v>23</v>
      </c>
      <c r="E13" s="35"/>
      <c r="F13" s="34"/>
      <c r="G13" s="32" t="s">
        <v>23</v>
      </c>
      <c r="H13" s="35"/>
    </row>
    <row r="14" spans="1:8" ht="62.25" customHeight="1" x14ac:dyDescent="0.35">
      <c r="A14" s="32" t="s">
        <v>28</v>
      </c>
      <c r="B14" s="17"/>
      <c r="C14" s="17"/>
      <c r="D14" s="27"/>
      <c r="E14" s="28"/>
      <c r="F14" s="17"/>
      <c r="G14" s="7" t="s">
        <v>66</v>
      </c>
      <c r="H14" s="28"/>
    </row>
    <row r="15" spans="1:8" ht="50.25" customHeight="1" x14ac:dyDescent="0.35">
      <c r="A15" s="7" t="s">
        <v>67</v>
      </c>
      <c r="B15" s="17"/>
      <c r="C15" s="17"/>
      <c r="D15" s="27"/>
      <c r="E15" s="28"/>
      <c r="F15" s="17"/>
      <c r="G15" s="27"/>
      <c r="H15" s="28"/>
    </row>
    <row r="16" spans="1:8" ht="57.75" customHeight="1" x14ac:dyDescent="0.35">
      <c r="A16" s="20" t="s">
        <v>68</v>
      </c>
      <c r="B16" s="17"/>
      <c r="C16" s="17"/>
      <c r="D16" s="27"/>
      <c r="E16" s="28"/>
      <c r="F16" s="17"/>
      <c r="G16" s="27"/>
      <c r="H16" s="28"/>
    </row>
    <row r="17" spans="1:7" ht="42.75" customHeight="1" x14ac:dyDescent="0.35">
      <c r="A17" s="4" t="s">
        <v>69</v>
      </c>
      <c r="B17" s="36"/>
      <c r="C17" s="32" t="s">
        <v>32</v>
      </c>
      <c r="D17" s="32" t="s">
        <v>28</v>
      </c>
      <c r="E17" s="37"/>
      <c r="F17" s="36"/>
      <c r="G17" s="32" t="s">
        <v>28</v>
      </c>
    </row>
  </sheetData>
  <hyperlinks>
    <hyperlink ref="D3" r:id="rId1" xr:uid="{00000000-0004-0000-0200-000000000000}"/>
    <hyperlink ref="G3" r:id="rId2" xr:uid="{00000000-0004-0000-0200-000001000000}"/>
    <hyperlink ref="G4" r:id="rId3" xr:uid="{00000000-0004-0000-0200-000002000000}"/>
    <hyperlink ref="G5" r:id="rId4" location="academies-funding-and-payments" xr:uid="{00000000-0004-0000-0200-000003000000}"/>
    <hyperlink ref="G6" r:id="rId5" xr:uid="{00000000-0004-0000-0200-000004000000}"/>
    <hyperlink ref="G7" r:id="rId6" xr:uid="{00000000-0004-0000-0200-000005000000}"/>
    <hyperlink ref="A9" r:id="rId7" xr:uid="{00000000-0004-0000-0200-000006000000}"/>
    <hyperlink ref="A11" r:id="rId8" xr:uid="{00000000-0004-0000-0200-000007000000}"/>
    <hyperlink ref="A12" r:id="rId9" xr:uid="{00000000-0004-0000-0200-000008000000}"/>
    <hyperlink ref="A13" r:id="rId10" xr:uid="{00000000-0004-0000-0200-000009000000}"/>
    <hyperlink ref="G14" r:id="rId11" xr:uid="{00000000-0004-0000-0200-00000A000000}"/>
    <hyperlink ref="A15" r:id="rId12" xr:uid="{00000000-0004-0000-0200-00000B000000}"/>
    <hyperlink ref="A16" r:id="rId13" xr:uid="{00000000-0004-0000-0200-00000C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Data!$A$1:$A$4</xm:f>
          </x14:formula1>
          <xm:sqref>E3:E10 E12 B3:B16 E14:E16 B18:B19 E18:E19 H3:H19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workbookViewId="0"/>
  </sheetViews>
  <sheetFormatPr defaultColWidth="14.453125" defaultRowHeight="15" customHeight="1" x14ac:dyDescent="0.35"/>
  <cols>
    <col min="1" max="1" width="40.7265625" customWidth="1"/>
    <col min="2" max="2" width="20.81640625" customWidth="1"/>
    <col min="3" max="3" width="0.26953125" customWidth="1"/>
    <col min="4" max="4" width="40.7265625" customWidth="1"/>
    <col min="5" max="5" width="20.81640625" customWidth="1"/>
    <col min="6" max="6" width="0.81640625" customWidth="1"/>
    <col min="7" max="7" width="40.7265625" customWidth="1"/>
    <col min="8" max="8" width="20.81640625" customWidth="1"/>
    <col min="9" max="26" width="8.81640625" customWidth="1"/>
  </cols>
  <sheetData>
    <row r="1" spans="1:8" ht="29.25" customHeight="1" x14ac:dyDescent="0.35">
      <c r="A1" s="38" t="s">
        <v>0</v>
      </c>
      <c r="B1" s="123" t="s">
        <v>1</v>
      </c>
      <c r="C1" s="38"/>
      <c r="D1" s="38" t="s">
        <v>2</v>
      </c>
      <c r="E1" s="123" t="s">
        <v>1</v>
      </c>
      <c r="F1" s="38"/>
      <c r="G1" s="38" t="s">
        <v>3</v>
      </c>
      <c r="H1" s="123" t="s">
        <v>1</v>
      </c>
    </row>
    <row r="2" spans="1:8" ht="22.5" customHeight="1" x14ac:dyDescent="0.35">
      <c r="A2" s="12" t="s">
        <v>4</v>
      </c>
      <c r="B2" s="124"/>
      <c r="C2" s="39"/>
      <c r="D2" s="12" t="s">
        <v>4</v>
      </c>
      <c r="E2" s="124"/>
      <c r="F2" s="39"/>
      <c r="G2" s="12" t="s">
        <v>4</v>
      </c>
      <c r="H2" s="124"/>
    </row>
    <row r="3" spans="1:8" ht="63" customHeight="1" x14ac:dyDescent="0.35">
      <c r="A3" s="91" t="s">
        <v>70</v>
      </c>
      <c r="B3" s="41"/>
      <c r="C3" s="42"/>
      <c r="D3" s="42" t="s">
        <v>71</v>
      </c>
      <c r="E3" s="41"/>
      <c r="F3" s="42"/>
      <c r="G3" s="91" t="s">
        <v>72</v>
      </c>
      <c r="H3" s="41"/>
    </row>
    <row r="4" spans="1:8" ht="69" customHeight="1" x14ac:dyDescent="0.35">
      <c r="A4" s="83" t="s">
        <v>73</v>
      </c>
      <c r="B4" s="42"/>
      <c r="C4" s="42"/>
      <c r="D4" s="82" t="str">
        <f>HYPERLINK("https://my.optimus-education.com/strategic-budget-forecasting-maintained-schools","Start preparing budget for the next financial year")</f>
        <v>Start preparing budget for the next financial year</v>
      </c>
      <c r="E4" s="42"/>
      <c r="F4" s="42"/>
      <c r="G4" s="92" t="s">
        <v>74</v>
      </c>
      <c r="H4" s="42"/>
    </row>
    <row r="5" spans="1:8" ht="50.25" customHeight="1" x14ac:dyDescent="0.35">
      <c r="A5" s="83" t="s">
        <v>75</v>
      </c>
      <c r="B5" s="42"/>
      <c r="C5" s="42"/>
      <c r="D5" s="42" t="s">
        <v>76</v>
      </c>
      <c r="E5" s="42"/>
      <c r="F5" s="42"/>
      <c r="G5" s="83" t="s">
        <v>77</v>
      </c>
      <c r="H5" s="42"/>
    </row>
    <row r="6" spans="1:8" ht="74.25" customHeight="1" x14ac:dyDescent="0.35">
      <c r="A6" s="83" t="s">
        <v>78</v>
      </c>
      <c r="B6" s="42"/>
      <c r="C6" s="42"/>
      <c r="D6" s="43"/>
      <c r="E6" s="42"/>
      <c r="F6" s="42"/>
      <c r="G6" s="44" t="s">
        <v>79</v>
      </c>
      <c r="H6" s="42"/>
    </row>
    <row r="7" spans="1:8" ht="50.25" customHeight="1" x14ac:dyDescent="0.35">
      <c r="A7" s="12" t="s">
        <v>13</v>
      </c>
      <c r="B7" s="42"/>
      <c r="C7" s="42"/>
      <c r="D7" s="43"/>
      <c r="E7" s="42"/>
      <c r="F7" s="42"/>
      <c r="G7" s="93"/>
      <c r="H7" s="42"/>
    </row>
    <row r="8" spans="1:8" ht="50.25" customHeight="1" x14ac:dyDescent="0.35">
      <c r="A8" s="91" t="s">
        <v>80</v>
      </c>
      <c r="B8" s="42"/>
      <c r="C8" s="42"/>
      <c r="D8" s="45"/>
      <c r="E8" s="42"/>
      <c r="F8" s="42"/>
      <c r="G8" s="46"/>
      <c r="H8" s="42"/>
    </row>
    <row r="9" spans="1:8" ht="50.25" customHeight="1" x14ac:dyDescent="0.35">
      <c r="A9" s="12" t="s">
        <v>23</v>
      </c>
      <c r="B9" s="39"/>
      <c r="C9" s="12" t="s">
        <v>19</v>
      </c>
      <c r="D9" s="12" t="s">
        <v>13</v>
      </c>
      <c r="E9" s="39"/>
      <c r="F9" s="39"/>
      <c r="G9" s="12" t="s">
        <v>13</v>
      </c>
      <c r="H9" s="39"/>
    </row>
    <row r="10" spans="1:8" ht="50.25" customHeight="1" x14ac:dyDescent="0.35">
      <c r="A10" s="42" t="s">
        <v>81</v>
      </c>
      <c r="B10" s="42"/>
      <c r="C10" s="42"/>
      <c r="D10" s="46"/>
      <c r="E10" s="42"/>
      <c r="F10" s="42"/>
      <c r="G10" s="46"/>
      <c r="H10" s="42"/>
    </row>
    <row r="11" spans="1:8" ht="50.25" customHeight="1" x14ac:dyDescent="0.35">
      <c r="A11" s="42" t="s">
        <v>82</v>
      </c>
      <c r="B11" s="42"/>
      <c r="C11" s="42"/>
      <c r="D11" s="12" t="s">
        <v>23</v>
      </c>
      <c r="E11" s="42"/>
      <c r="F11" s="42"/>
      <c r="G11" s="12" t="s">
        <v>23</v>
      </c>
      <c r="H11" s="42"/>
    </row>
    <row r="12" spans="1:8" ht="50.25" customHeight="1" x14ac:dyDescent="0.35">
      <c r="A12" s="82" t="s">
        <v>83</v>
      </c>
      <c r="B12" s="42"/>
      <c r="C12" s="42"/>
      <c r="D12" s="46"/>
      <c r="E12" s="42"/>
      <c r="F12" s="42"/>
      <c r="G12" s="46"/>
      <c r="H12" s="42"/>
    </row>
    <row r="13" spans="1:8" ht="50.25" customHeight="1" x14ac:dyDescent="0.35">
      <c r="A13" s="12" t="s">
        <v>28</v>
      </c>
      <c r="B13" s="39"/>
      <c r="C13" s="12" t="s">
        <v>32</v>
      </c>
      <c r="D13" s="12" t="s">
        <v>28</v>
      </c>
      <c r="E13" s="39"/>
      <c r="F13" s="39"/>
      <c r="G13" s="12" t="s">
        <v>28</v>
      </c>
      <c r="H13" s="39"/>
    </row>
    <row r="14" spans="1:8" ht="50.25" customHeight="1" x14ac:dyDescent="0.35">
      <c r="A14" s="91" t="s">
        <v>84</v>
      </c>
      <c r="B14" s="42"/>
      <c r="C14" s="42"/>
      <c r="D14" s="46"/>
      <c r="E14" s="42"/>
      <c r="F14" s="42"/>
      <c r="G14" s="46"/>
      <c r="H14" s="42"/>
    </row>
    <row r="15" spans="1:8" ht="50.25" customHeight="1" x14ac:dyDescent="0.35">
      <c r="A15" s="91" t="s">
        <v>85</v>
      </c>
      <c r="B15" s="42"/>
      <c r="C15" s="42"/>
      <c r="D15" s="43"/>
      <c r="E15" s="42"/>
      <c r="F15" s="42"/>
      <c r="G15" s="43"/>
      <c r="H15" s="42"/>
    </row>
  </sheetData>
  <mergeCells count="3">
    <mergeCell ref="B1:B2"/>
    <mergeCell ref="E1:E2"/>
    <mergeCell ref="H1:H2"/>
  </mergeCells>
  <hyperlinks>
    <hyperlink ref="A3" r:id="rId1" xr:uid="{00000000-0004-0000-0300-000000000000}"/>
    <hyperlink ref="G3" r:id="rId2" xr:uid="{00000000-0004-0000-0300-000001000000}"/>
    <hyperlink ref="A4" r:id="rId3" xr:uid="{00000000-0004-0000-0300-000002000000}"/>
    <hyperlink ref="G4" r:id="rId4" xr:uid="{00000000-0004-0000-0300-000003000000}"/>
    <hyperlink ref="A5" r:id="rId5" location="allocation-and-payment-arrangements" xr:uid="{00000000-0004-0000-0300-000004000000}"/>
    <hyperlink ref="G5" r:id="rId6" xr:uid="{00000000-0004-0000-0300-000005000000}"/>
    <hyperlink ref="A6" r:id="rId7" location="allocation-and-payment-arrangements" xr:uid="{00000000-0004-0000-0300-000006000000}"/>
    <hyperlink ref="A8" r:id="rId8" xr:uid="{00000000-0004-0000-0300-000007000000}"/>
    <hyperlink ref="A12" r:id="rId9" xr:uid="{00000000-0004-0000-0300-000008000000}"/>
    <hyperlink ref="A14" r:id="rId10" xr:uid="{00000000-0004-0000-0300-000009000000}"/>
    <hyperlink ref="A15" r:id="rId11" xr:uid="{00000000-0004-0000-0300-00000A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Data!$A$1:$A$4</xm:f>
          </x14:formula1>
          <xm:sqref>B3:B101 E3:E101 H3:H101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9"/>
  <sheetViews>
    <sheetView workbookViewId="0"/>
  </sheetViews>
  <sheetFormatPr defaultColWidth="14.453125" defaultRowHeight="15" customHeight="1" x14ac:dyDescent="0.35"/>
  <cols>
    <col min="1" max="1" width="40.7265625" customWidth="1"/>
    <col min="2" max="2" width="20.81640625" customWidth="1"/>
    <col min="3" max="3" width="0.26953125" customWidth="1"/>
    <col min="4" max="4" width="40.7265625" customWidth="1"/>
    <col min="5" max="5" width="20.81640625" customWidth="1"/>
    <col min="6" max="6" width="0.81640625" customWidth="1"/>
    <col min="7" max="7" width="40.7265625" customWidth="1"/>
    <col min="8" max="8" width="20.81640625" customWidth="1"/>
    <col min="9" max="26" width="8.81640625" customWidth="1"/>
  </cols>
  <sheetData>
    <row r="1" spans="1:8" ht="29.25" customHeight="1" x14ac:dyDescent="0.35">
      <c r="A1" s="1" t="s">
        <v>0</v>
      </c>
      <c r="B1" s="2" t="s">
        <v>1</v>
      </c>
      <c r="C1" s="2"/>
      <c r="D1" s="1" t="s">
        <v>2</v>
      </c>
      <c r="E1" s="2" t="s">
        <v>1</v>
      </c>
      <c r="F1" s="2"/>
      <c r="G1" s="2" t="s">
        <v>3</v>
      </c>
      <c r="H1" s="2" t="s">
        <v>1</v>
      </c>
    </row>
    <row r="2" spans="1:8" ht="22.5" customHeight="1" x14ac:dyDescent="0.35">
      <c r="A2" s="3" t="s">
        <v>4</v>
      </c>
      <c r="B2" s="4"/>
      <c r="C2" s="4"/>
      <c r="D2" s="3" t="s">
        <v>4</v>
      </c>
      <c r="E2" s="4"/>
      <c r="F2" s="4"/>
      <c r="G2" s="3" t="s">
        <v>4</v>
      </c>
      <c r="H2" s="4"/>
    </row>
    <row r="3" spans="1:8" ht="50.25" customHeight="1" x14ac:dyDescent="0.35">
      <c r="A3" s="47" t="s">
        <v>86</v>
      </c>
      <c r="B3" s="6"/>
      <c r="C3" s="6"/>
      <c r="D3" s="9" t="str">
        <f>HYPERLINK("https://my.optimus-education.com/budgeting-process-getting-it-right","Review Section C of the SFVS Standard - Setting the budget")</f>
        <v>Review Section C of the SFVS Standard - Setting the budget</v>
      </c>
      <c r="E3" s="6"/>
      <c r="F3" s="6"/>
      <c r="G3" s="9" t="str">
        <f>HYPERLINK("https://my.optimus-education.com/preparing-budget-report-governors","Prepare a budget report for governors")</f>
        <v>Prepare a budget report for governors</v>
      </c>
      <c r="H3" s="6"/>
    </row>
    <row r="4" spans="1:8" ht="75" customHeight="1" x14ac:dyDescent="0.35">
      <c r="A4" s="5" t="s">
        <v>87</v>
      </c>
      <c r="B4" s="6"/>
      <c r="C4" s="6"/>
      <c r="D4" s="48"/>
      <c r="E4" s="6"/>
      <c r="F4" s="6"/>
      <c r="G4" s="5" t="s">
        <v>88</v>
      </c>
      <c r="H4" s="6"/>
    </row>
    <row r="5" spans="1:8" ht="50.25" customHeight="1" x14ac:dyDescent="0.35">
      <c r="A5" s="12" t="s">
        <v>13</v>
      </c>
      <c r="B5" s="6"/>
      <c r="C5" s="6"/>
      <c r="D5" s="48"/>
      <c r="E5" s="6"/>
      <c r="F5" s="6"/>
      <c r="G5" s="12" t="s">
        <v>13</v>
      </c>
      <c r="H5" s="6"/>
    </row>
    <row r="6" spans="1:8" ht="50.25" customHeight="1" x14ac:dyDescent="0.35">
      <c r="A6" s="7" t="s">
        <v>89</v>
      </c>
      <c r="B6" s="6"/>
      <c r="C6" s="6"/>
      <c r="D6" s="48"/>
      <c r="E6" s="6"/>
      <c r="F6" s="6"/>
      <c r="G6" s="48"/>
      <c r="H6" s="6"/>
    </row>
    <row r="7" spans="1:8" ht="50.25" customHeight="1" x14ac:dyDescent="0.35">
      <c r="A7" s="12" t="s">
        <v>23</v>
      </c>
      <c r="B7" s="49"/>
      <c r="C7" s="12" t="s">
        <v>19</v>
      </c>
      <c r="D7" s="12" t="s">
        <v>13</v>
      </c>
      <c r="E7" s="40"/>
      <c r="F7" s="39"/>
      <c r="G7" s="12" t="s">
        <v>23</v>
      </c>
      <c r="H7" s="40"/>
    </row>
    <row r="8" spans="1:8" ht="50.25" customHeight="1" x14ac:dyDescent="0.35">
      <c r="A8" s="9" t="str">
        <f>HYPERLINK("https://my.optimus-education.com/spring-term-planning-have-you-forgotten-anything#premises","Plan Easter break premises works")</f>
        <v>Plan Easter break premises works</v>
      </c>
      <c r="B8" s="6"/>
      <c r="C8" s="6"/>
      <c r="D8" s="48"/>
      <c r="E8" s="6"/>
      <c r="F8" s="6"/>
      <c r="G8" s="48"/>
      <c r="H8" s="6"/>
    </row>
    <row r="9" spans="1:8" ht="50.25" customHeight="1" x14ac:dyDescent="0.35">
      <c r="A9" s="9" t="str">
        <f>HYPERLINK("https://my.optimus-education.com/premises-checks-schedule","Ensure all health and safety checks and inspections have been carried out and that records are safely stored")</f>
        <v>Ensure all health and safety checks and inspections have been carried out and that records are safely stored</v>
      </c>
      <c r="B9" s="6"/>
      <c r="C9" s="6"/>
      <c r="D9" s="12" t="s">
        <v>23</v>
      </c>
      <c r="E9" s="6"/>
      <c r="F9" s="6"/>
      <c r="G9" s="48"/>
      <c r="H9" s="6"/>
    </row>
    <row r="10" spans="1:8" ht="50.25" customHeight="1" x14ac:dyDescent="0.35">
      <c r="A10" s="19" t="s">
        <v>90</v>
      </c>
      <c r="B10" s="6"/>
      <c r="C10" s="6"/>
      <c r="D10" s="9" t="str">
        <f>HYPERLINK("https://my.optimus-education.com/fire-prevention-and-evacuation-model-policy","Schedule and conduct the spring term fire drill")</f>
        <v>Schedule and conduct the spring term fire drill</v>
      </c>
      <c r="E10" s="6"/>
      <c r="F10" s="6"/>
      <c r="G10" s="48"/>
      <c r="H10" s="6"/>
    </row>
    <row r="11" spans="1:8" ht="50.25" customHeight="1" x14ac:dyDescent="0.35">
      <c r="A11" s="9" t="str">
        <f>HYPERLINK("https://my.optimus-education.com/assessing-risk-making-your-school-safer","Review and conduct premises risk assessments")</f>
        <v>Review and conduct premises risk assessments</v>
      </c>
      <c r="B11" s="6"/>
      <c r="C11" s="6"/>
      <c r="D11" s="48"/>
      <c r="E11" s="6"/>
      <c r="F11" s="6"/>
      <c r="G11" s="48"/>
      <c r="H11" s="6"/>
    </row>
    <row r="12" spans="1:8" ht="50.25" customHeight="1" x14ac:dyDescent="0.35">
      <c r="A12" s="9" t="str">
        <f>HYPERLINK("https://my.optimus-education.com/preparing-asset-management-plan-what-governors-and-sbms-should-know","Review and update the asset register")</f>
        <v>Review and update the asset register</v>
      </c>
      <c r="B12" s="6"/>
      <c r="C12" s="6"/>
      <c r="D12" s="48"/>
      <c r="E12" s="6"/>
      <c r="F12" s="6"/>
      <c r="G12" s="48"/>
      <c r="H12" s="6"/>
    </row>
    <row r="13" spans="1:8" ht="50.25" customHeight="1" x14ac:dyDescent="0.35">
      <c r="A13" s="12" t="s">
        <v>28</v>
      </c>
      <c r="B13" s="6"/>
      <c r="C13" s="6"/>
      <c r="D13" s="48"/>
      <c r="E13" s="6"/>
      <c r="F13" s="6"/>
      <c r="G13" s="12" t="s">
        <v>28</v>
      </c>
      <c r="H13" s="6"/>
    </row>
    <row r="14" spans="1:8" ht="50.25" customHeight="1" x14ac:dyDescent="0.35">
      <c r="A14" s="9" t="str">
        <f>HYPERLINK("https://www.gov.uk/schools-admissions/applying","Primary school application deadline 15 January")</f>
        <v>Primary school application deadline 15 January</v>
      </c>
      <c r="B14" s="6"/>
      <c r="C14" s="6"/>
      <c r="D14" s="48"/>
      <c r="E14" s="6"/>
      <c r="F14" s="6"/>
      <c r="G14" s="48"/>
      <c r="H14" s="6"/>
    </row>
    <row r="15" spans="1:8" ht="50.25" customHeight="1" x14ac:dyDescent="0.35">
      <c r="A15" s="9" t="str">
        <f>HYPERLINK("https://my.optimus-education.com/policy-and-statutory-document-tracker","Check the policy review register and submit updated policies for next governing body or committee meeting")</f>
        <v>Check the policy review register and submit updated policies for next governing body or committee meeting</v>
      </c>
      <c r="B15" s="49"/>
      <c r="C15" s="12" t="s">
        <v>32</v>
      </c>
      <c r="D15" s="12" t="s">
        <v>28</v>
      </c>
      <c r="E15" s="40"/>
      <c r="F15" s="39"/>
      <c r="G15" s="48"/>
      <c r="H15" s="6"/>
    </row>
    <row r="16" spans="1:8" ht="50.25" customHeight="1" x14ac:dyDescent="0.35">
      <c r="A16" s="47" t="s">
        <v>91</v>
      </c>
      <c r="B16" s="6"/>
      <c r="C16" s="6"/>
      <c r="D16" s="48"/>
      <c r="E16" s="6"/>
      <c r="F16" s="6"/>
      <c r="G16" s="48"/>
      <c r="H16" s="6"/>
    </row>
    <row r="17" spans="1:5" ht="50.25" customHeight="1" x14ac:dyDescent="0.35">
      <c r="A17" s="9" t="s">
        <v>92</v>
      </c>
      <c r="B17" s="6"/>
      <c r="C17" s="6"/>
      <c r="D17" s="48"/>
      <c r="E17" s="6"/>
    </row>
    <row r="18" spans="1:5" ht="50.25" customHeight="1" x14ac:dyDescent="0.35">
      <c r="A18" s="94" t="s">
        <v>93</v>
      </c>
      <c r="B18" s="6"/>
      <c r="C18" s="6"/>
      <c r="D18" s="48"/>
      <c r="E18" s="6"/>
    </row>
    <row r="19" spans="1:5" ht="50.25" customHeight="1" x14ac:dyDescent="0.35">
      <c r="A19" s="5" t="s">
        <v>94</v>
      </c>
      <c r="B19" s="6"/>
      <c r="C19" s="6"/>
      <c r="D19" s="48"/>
      <c r="E19" s="6"/>
    </row>
  </sheetData>
  <hyperlinks>
    <hyperlink ref="A3" r:id="rId1" xr:uid="{00000000-0004-0000-0400-000000000000}"/>
    <hyperlink ref="A4" r:id="rId2" xr:uid="{00000000-0004-0000-0400-000001000000}"/>
    <hyperlink ref="G4" r:id="rId3" location="submit-your-2020-to-2021-financial-statements" xr:uid="{00000000-0004-0000-0400-000002000000}"/>
    <hyperlink ref="A6" r:id="rId4" xr:uid="{00000000-0004-0000-0400-000003000000}"/>
    <hyperlink ref="A10" r:id="rId5" xr:uid="{00000000-0004-0000-0400-000004000000}"/>
    <hyperlink ref="A16" r:id="rId6" xr:uid="{00000000-0004-0000-0400-000005000000}"/>
    <hyperlink ref="A17" r:id="rId7" xr:uid="{00000000-0004-0000-0400-000006000000}"/>
    <hyperlink ref="A18" r:id="rId8" xr:uid="{00000000-0004-0000-0400-000007000000}"/>
    <hyperlink ref="A19" r:id="rId9" xr:uid="{00000000-0004-0000-0400-000008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Data!$A$1:$A$4</xm:f>
          </x14:formula1>
          <xm:sqref>B2:B103 E2:E103 H2:H103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9"/>
  <sheetViews>
    <sheetView workbookViewId="0"/>
  </sheetViews>
  <sheetFormatPr defaultColWidth="14.453125" defaultRowHeight="15" customHeight="1" x14ac:dyDescent="0.35"/>
  <cols>
    <col min="1" max="1" width="43.1796875" customWidth="1"/>
    <col min="2" max="2" width="20.81640625" customWidth="1"/>
    <col min="3" max="3" width="0.26953125" customWidth="1"/>
    <col min="4" max="4" width="40.7265625" customWidth="1"/>
    <col min="5" max="5" width="20.81640625" customWidth="1"/>
    <col min="6" max="6" width="0.81640625" customWidth="1"/>
    <col min="7" max="7" width="40.7265625" customWidth="1"/>
    <col min="8" max="8" width="20.81640625" customWidth="1"/>
    <col min="9" max="26" width="8.81640625" customWidth="1"/>
  </cols>
  <sheetData>
    <row r="1" spans="1:8" ht="29.25" customHeight="1" x14ac:dyDescent="0.35">
      <c r="A1" s="1" t="s">
        <v>0</v>
      </c>
      <c r="B1" s="2" t="s">
        <v>1</v>
      </c>
      <c r="C1" s="2"/>
      <c r="D1" s="1" t="s">
        <v>2</v>
      </c>
      <c r="E1" s="2" t="s">
        <v>1</v>
      </c>
      <c r="F1" s="2"/>
      <c r="G1" s="2" t="s">
        <v>3</v>
      </c>
      <c r="H1" s="2" t="s">
        <v>1</v>
      </c>
    </row>
    <row r="2" spans="1:8" ht="22.5" customHeight="1" x14ac:dyDescent="0.35">
      <c r="A2" s="30" t="s">
        <v>4</v>
      </c>
      <c r="B2" s="4"/>
      <c r="C2" s="4"/>
      <c r="D2" s="30" t="s">
        <v>4</v>
      </c>
      <c r="E2" s="4"/>
      <c r="F2" s="4"/>
      <c r="G2" s="30" t="s">
        <v>4</v>
      </c>
      <c r="H2" s="4"/>
    </row>
    <row r="3" spans="1:8" ht="50.25" customHeight="1" x14ac:dyDescent="0.35">
      <c r="A3" s="9" t="str">
        <f>HYPERLINK("https://my.optimus-education.com/webinar-school-budgets-how-plan-and-monitor-effectively","Complete budget and salary monitoring")</f>
        <v>Complete budget and salary monitoring</v>
      </c>
      <c r="B3" s="6"/>
      <c r="C3" s="6"/>
      <c r="D3" s="17" t="s">
        <v>95</v>
      </c>
      <c r="E3" s="6"/>
      <c r="F3" s="6"/>
      <c r="G3" s="5" t="s">
        <v>96</v>
      </c>
      <c r="H3" s="6"/>
    </row>
    <row r="4" spans="1:8" ht="50.25" customHeight="1" x14ac:dyDescent="0.35">
      <c r="A4" s="9" t="str">
        <f>HYPERLINK("https://my.optimus-education.com/auditing-school-finances-checklist-template","Ensure all monthly accounting procedures are being followed by the finance team")</f>
        <v>Ensure all monthly accounting procedures are being followed by the finance team</v>
      </c>
      <c r="B4" s="6"/>
      <c r="C4" s="6"/>
      <c r="D4" s="17" t="s">
        <v>97</v>
      </c>
      <c r="E4" s="6"/>
      <c r="F4" s="6"/>
      <c r="G4" s="5" t="s">
        <v>98</v>
      </c>
      <c r="H4" s="6"/>
    </row>
    <row r="5" spans="1:8" ht="50.25" customHeight="1" x14ac:dyDescent="0.35">
      <c r="A5" s="9" t="str">
        <f>HYPERLINK("https://my.optimus-education.com/project-managing-contracts-and-suppliers","Review the contract register. Identify contracts that are coming up for renewal and could benefit from a retendering exercise")</f>
        <v>Review the contract register. Identify contracts that are coming up for renewal and could benefit from a retendering exercise</v>
      </c>
      <c r="B5" s="6"/>
      <c r="C5" s="6"/>
      <c r="D5" s="9" t="str">
        <f>HYPERLINK("https://my.optimus-education.com/governors-questions-ask-your-school-business-manager","Provide governors with information to help them consider draft budgets for the following year")</f>
        <v>Provide governors with information to help them consider draft budgets for the following year</v>
      </c>
      <c r="E5" s="6"/>
      <c r="F5" s="6"/>
      <c r="G5" s="10"/>
      <c r="H5" s="6"/>
    </row>
    <row r="6" spans="1:8" ht="50.25" customHeight="1" x14ac:dyDescent="0.35">
      <c r="A6" s="5" t="s">
        <v>99</v>
      </c>
      <c r="B6" s="6"/>
      <c r="C6" s="6"/>
      <c r="D6" s="5" t="str">
        <f>HYPERLINK("https://my.optimus-education.com/strategic-budget-forecasting-maintained-schools","Complete school budget activities for the 2022/23 financial year")</f>
        <v>Complete school budget activities for the 2022/23 financial year</v>
      </c>
      <c r="E6" s="6"/>
      <c r="F6" s="6"/>
      <c r="G6" s="10"/>
      <c r="H6" s="6"/>
    </row>
    <row r="7" spans="1:8" ht="50.25" customHeight="1" x14ac:dyDescent="0.35">
      <c r="A7" s="5" t="s">
        <v>100</v>
      </c>
      <c r="B7" s="6"/>
      <c r="C7" s="6"/>
      <c r="D7" s="5" t="s">
        <v>101</v>
      </c>
      <c r="E7" s="6"/>
      <c r="F7" s="6"/>
      <c r="G7" s="30" t="s">
        <v>13</v>
      </c>
      <c r="H7" s="6"/>
    </row>
    <row r="8" spans="1:8" ht="66.75" customHeight="1" x14ac:dyDescent="0.35">
      <c r="A8" s="30" t="s">
        <v>13</v>
      </c>
      <c r="B8" s="6"/>
      <c r="C8" s="6"/>
      <c r="D8" s="5" t="str">
        <f>HYPERLINK("https://my.optimus-education.com/health-check-your-staffing-costs","Review school staffing salary, salary costs and curriculum needs to ensure they remain in line with SDP priorities and 22/23 budget")</f>
        <v>Review school staffing salary, salary costs and curriculum needs to ensure they remain in line with SDP priorities and 22/23 budget</v>
      </c>
      <c r="E8" s="6"/>
      <c r="F8" s="6"/>
      <c r="G8" s="30" t="s">
        <v>13</v>
      </c>
      <c r="H8" s="6"/>
    </row>
    <row r="9" spans="1:8" ht="49.5" customHeight="1" x14ac:dyDescent="0.35">
      <c r="A9" s="5" t="s">
        <v>102</v>
      </c>
      <c r="B9" s="40"/>
      <c r="C9" s="30" t="s">
        <v>19</v>
      </c>
      <c r="D9" s="30" t="s">
        <v>13</v>
      </c>
      <c r="E9" s="40"/>
      <c r="F9" s="40"/>
      <c r="G9" s="10"/>
      <c r="H9" s="40"/>
    </row>
    <row r="10" spans="1:8" ht="50.25" customHeight="1" x14ac:dyDescent="0.35">
      <c r="A10" s="30" t="s">
        <v>103</v>
      </c>
      <c r="B10" s="6"/>
      <c r="C10" s="6"/>
      <c r="D10" s="10"/>
      <c r="E10" s="6"/>
      <c r="F10" s="6"/>
      <c r="G10" s="30" t="s">
        <v>23</v>
      </c>
      <c r="H10" s="6"/>
    </row>
    <row r="11" spans="1:8" ht="57" customHeight="1" x14ac:dyDescent="0.35">
      <c r="A11" s="9" t="str">
        <f>HYPERLINK("https://my.optimus-education.com/conducting-health-and-safety-audit","Conduct a health and safety audit, ensuring safety checks and inspections are carried out, evaluated and, where required, resolved")</f>
        <v>Conduct a health and safety audit, ensuring safety checks and inspections are carried out, evaluated and, where required, resolved</v>
      </c>
      <c r="B11" s="6"/>
      <c r="C11" s="6"/>
      <c r="D11" s="30" t="s">
        <v>23</v>
      </c>
      <c r="E11" s="6"/>
      <c r="F11" s="6"/>
      <c r="G11" s="30"/>
      <c r="H11" s="6"/>
    </row>
    <row r="12" spans="1:8" ht="57" customHeight="1" x14ac:dyDescent="0.35">
      <c r="A12" s="9" t="str">
        <f>HYPERLINK("https://my.optimus-education.com/premises-management-0","Following on from above, ensure all activity is recorded within the premises management document")</f>
        <v>Following on from above, ensure all activity is recorded within the premises management document</v>
      </c>
      <c r="B12" s="6"/>
      <c r="C12" s="6"/>
      <c r="D12" s="30"/>
      <c r="E12" s="6"/>
      <c r="F12" s="6"/>
      <c r="G12" s="10"/>
      <c r="H12" s="6"/>
    </row>
    <row r="13" spans="1:8" ht="60" customHeight="1" x14ac:dyDescent="0.35">
      <c r="A13" s="5" t="s">
        <v>104</v>
      </c>
      <c r="B13" s="6"/>
      <c r="C13" s="6"/>
      <c r="D13" s="10"/>
      <c r="E13" s="6"/>
      <c r="F13" s="6"/>
      <c r="G13" s="10"/>
      <c r="H13" s="6"/>
    </row>
    <row r="14" spans="1:8" ht="54.75" customHeight="1" x14ac:dyDescent="0.35">
      <c r="A14" s="30" t="s">
        <v>28</v>
      </c>
      <c r="B14" s="6"/>
      <c r="C14" s="6"/>
      <c r="D14" s="10"/>
      <c r="E14" s="6"/>
      <c r="F14" s="6"/>
      <c r="G14" s="30" t="s">
        <v>28</v>
      </c>
      <c r="H14" s="6"/>
    </row>
    <row r="15" spans="1:8" ht="50.25" customHeight="1" x14ac:dyDescent="0.35">
      <c r="A15" s="9" t="str">
        <f>HYPERLINK("https://my.optimus-education.com/risk-register-template","Review the risk register and action any outstanding priorities for the month")</f>
        <v>Review the risk register and action any outstanding priorities for the month</v>
      </c>
      <c r="B15" s="40"/>
      <c r="C15" s="30" t="s">
        <v>32</v>
      </c>
      <c r="D15" s="30" t="s">
        <v>28</v>
      </c>
      <c r="E15" s="40"/>
      <c r="F15" s="40"/>
      <c r="G15" s="19" t="s">
        <v>105</v>
      </c>
      <c r="H15" s="6"/>
    </row>
    <row r="16" spans="1:8" ht="63.75" customHeight="1" x14ac:dyDescent="0.35">
      <c r="A16" s="5" t="str">
        <f>HYPERLINK("https://www.gov.uk/guidance/academy-admissions","Admission authorities (LAs for maintained schools - see information for academies) have arrangements for September 2023 admissions determined by 28 February")</f>
        <v>Admission authorities (LAs for maintained schools - see information for academies) have arrangements for September 2023 admissions determined by 28 February</v>
      </c>
      <c r="B16" s="6"/>
      <c r="C16" s="6"/>
      <c r="D16" s="17" t="s">
        <v>106</v>
      </c>
      <c r="E16" s="6"/>
      <c r="F16" s="6"/>
      <c r="G16" s="19" t="s">
        <v>107</v>
      </c>
      <c r="H16" s="6"/>
    </row>
    <row r="17" spans="1:5" ht="57.75" customHeight="1" x14ac:dyDescent="0.35">
      <c r="A17" s="5" t="str">
        <f>HYPERLINK("https://www.gov.uk/guidance/complete-the-school-census","Deadline for submitting the spring term school census - 16 February 2022")</f>
        <v>Deadline for submitting the spring term school census - 16 February 2022</v>
      </c>
      <c r="B17" s="6"/>
      <c r="C17" s="6"/>
      <c r="D17" s="10"/>
      <c r="E17" s="6"/>
    </row>
    <row r="18" spans="1:5" ht="50.25" customHeight="1" x14ac:dyDescent="0.35">
      <c r="A18" s="9" t="str">
        <f>HYPERLINK("https://my.optimus-education.com/ict-and-technology-saving-time-and-money","Begin the planning process for ICT requirements and activity to be completed during the summer holidays")</f>
        <v>Begin the planning process for ICT requirements and activity to be completed during the summer holidays</v>
      </c>
      <c r="B18" s="6"/>
      <c r="C18" s="6"/>
      <c r="D18" s="10"/>
      <c r="E18" s="6"/>
    </row>
    <row r="19" spans="1:5" ht="50.25" customHeight="1" x14ac:dyDescent="0.35">
      <c r="A19" s="19" t="s">
        <v>108</v>
      </c>
      <c r="B19" s="6"/>
      <c r="C19" s="6"/>
      <c r="D19" s="10"/>
      <c r="E19" s="6"/>
    </row>
  </sheetData>
  <hyperlinks>
    <hyperlink ref="G3" r:id="rId1" xr:uid="{00000000-0004-0000-0500-000000000000}"/>
    <hyperlink ref="G4" r:id="rId2" location="estimate-review-and-pna-important-dates-for-2021-to-2022" xr:uid="{00000000-0004-0000-0500-000001000000}"/>
    <hyperlink ref="A6" r:id="rId3" xr:uid="{00000000-0004-0000-0500-000002000000}"/>
    <hyperlink ref="A7" r:id="rId4" xr:uid="{00000000-0004-0000-0500-000003000000}"/>
    <hyperlink ref="D7" r:id="rId5" xr:uid="{00000000-0004-0000-0500-000004000000}"/>
    <hyperlink ref="A9" r:id="rId6" xr:uid="{00000000-0004-0000-0500-000005000000}"/>
    <hyperlink ref="A13" r:id="rId7" xr:uid="{00000000-0004-0000-0500-000006000000}"/>
    <hyperlink ref="G15" r:id="rId8" xr:uid="{00000000-0004-0000-0500-000007000000}"/>
    <hyperlink ref="G16" r:id="rId9" xr:uid="{00000000-0004-0000-0500-000008000000}"/>
    <hyperlink ref="A19" r:id="rId10" xr:uid="{00000000-0004-0000-0500-000009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Data!$A$1:$A$4</xm:f>
          </x14:formula1>
          <xm:sqref>B2:B103 E2:E103 H2:H103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8"/>
  <sheetViews>
    <sheetView workbookViewId="0">
      <selection activeCell="G17" sqref="G17:G18"/>
    </sheetView>
  </sheetViews>
  <sheetFormatPr defaultColWidth="14.453125" defaultRowHeight="15" customHeight="1" x14ac:dyDescent="0.35"/>
  <cols>
    <col min="1" max="1" width="54.7265625" customWidth="1"/>
    <col min="2" max="2" width="16.81640625" customWidth="1"/>
    <col min="3" max="3" width="0.26953125" customWidth="1"/>
    <col min="4" max="4" width="50.1796875" customWidth="1"/>
    <col min="5" max="5" width="16.81640625" customWidth="1"/>
    <col min="6" max="6" width="0.81640625" customWidth="1"/>
    <col min="7" max="7" width="48.26953125" customWidth="1"/>
    <col min="8" max="8" width="17.7265625" customWidth="1"/>
    <col min="9" max="26" width="8.81640625" customWidth="1"/>
  </cols>
  <sheetData>
    <row r="1" spans="1:8" ht="29.25" customHeight="1" x14ac:dyDescent="0.35">
      <c r="A1" s="50" t="s">
        <v>0</v>
      </c>
      <c r="B1" s="51" t="s">
        <v>1</v>
      </c>
      <c r="C1" s="51"/>
      <c r="D1" s="50" t="s">
        <v>2</v>
      </c>
      <c r="E1" s="51" t="s">
        <v>1</v>
      </c>
      <c r="F1" s="51"/>
      <c r="G1" s="51" t="s">
        <v>3</v>
      </c>
      <c r="H1" s="51" t="s">
        <v>1</v>
      </c>
    </row>
    <row r="2" spans="1:8" ht="22.5" customHeight="1" x14ac:dyDescent="0.35">
      <c r="A2" s="30" t="s">
        <v>4</v>
      </c>
      <c r="B2" s="6"/>
      <c r="C2" s="6"/>
      <c r="D2" s="30" t="s">
        <v>4</v>
      </c>
      <c r="E2" s="6"/>
      <c r="F2" s="6"/>
      <c r="G2" s="30" t="s">
        <v>4</v>
      </c>
      <c r="H2" s="6"/>
    </row>
    <row r="3" spans="1:8" ht="62.25" customHeight="1" x14ac:dyDescent="0.35">
      <c r="A3" s="19" t="s">
        <v>109</v>
      </c>
      <c r="B3" s="6"/>
      <c r="C3" s="6"/>
      <c r="D3" s="20" t="s">
        <v>110</v>
      </c>
      <c r="E3" s="6"/>
      <c r="F3" s="6"/>
      <c r="G3" s="20" t="s">
        <v>111</v>
      </c>
      <c r="H3" s="6"/>
    </row>
    <row r="4" spans="1:8" ht="56.25" customHeight="1" x14ac:dyDescent="0.35">
      <c r="A4" s="20" t="str">
        <f>HYPERLINK("https://my.optimus-education.com/are-you-using-your-apprenticeship-levy-funding","Review your payment and usage of the apprenticeship levy.  Prepare a plan for its use either through hiring an apprentice or upskilling existing staff")</f>
        <v>Review your payment and usage of the apprenticeship levy.  Prepare a plan for its use either through hiring an apprentice or upskilling existing staff</v>
      </c>
      <c r="B4" s="6"/>
      <c r="C4" s="6"/>
      <c r="D4" s="6" t="s">
        <v>112</v>
      </c>
      <c r="E4" s="6"/>
      <c r="F4" s="6"/>
      <c r="G4" s="9" t="s">
        <v>113</v>
      </c>
      <c r="H4" s="6"/>
    </row>
    <row r="5" spans="1:8" ht="54" customHeight="1" x14ac:dyDescent="0.35">
      <c r="A5" s="19" t="s">
        <v>114</v>
      </c>
      <c r="B5" s="6"/>
      <c r="C5" s="6"/>
      <c r="D5" s="72" t="s">
        <v>115</v>
      </c>
      <c r="E5" s="6"/>
      <c r="F5" s="6"/>
      <c r="G5" s="73" t="s">
        <v>116</v>
      </c>
      <c r="H5" s="6"/>
    </row>
    <row r="6" spans="1:8" ht="45.75" customHeight="1" x14ac:dyDescent="0.35">
      <c r="A6" s="95" t="s">
        <v>117</v>
      </c>
      <c r="B6" s="6"/>
      <c r="C6" s="6"/>
      <c r="D6" s="6" t="s">
        <v>118</v>
      </c>
      <c r="E6" s="6"/>
      <c r="F6" s="6"/>
      <c r="G6" s="122" t="s">
        <v>119</v>
      </c>
      <c r="H6" s="6"/>
    </row>
    <row r="7" spans="1:8" ht="72" customHeight="1" x14ac:dyDescent="0.35">
      <c r="A7" s="96" t="s">
        <v>120</v>
      </c>
      <c r="B7" s="6"/>
      <c r="C7" s="6"/>
      <c r="D7" s="10"/>
      <c r="E7" s="6"/>
      <c r="F7" s="6"/>
      <c r="G7" s="74"/>
      <c r="H7" s="6"/>
    </row>
    <row r="8" spans="1:8" ht="100.5" customHeight="1" x14ac:dyDescent="0.35">
      <c r="A8" s="30" t="s">
        <v>13</v>
      </c>
      <c r="B8" s="6"/>
      <c r="C8" s="6"/>
      <c r="D8" s="30" t="s">
        <v>13</v>
      </c>
      <c r="E8" s="6"/>
      <c r="F8" s="6"/>
      <c r="G8" s="30" t="s">
        <v>13</v>
      </c>
      <c r="H8" s="6"/>
    </row>
    <row r="9" spans="1:8" ht="96.75" customHeight="1" x14ac:dyDescent="0.35">
      <c r="A9" s="9" t="s">
        <v>121</v>
      </c>
      <c r="B9" s="6"/>
      <c r="C9" s="6"/>
      <c r="D9" s="10"/>
      <c r="E9" s="6"/>
      <c r="F9" s="6"/>
      <c r="G9" s="10"/>
      <c r="H9" s="6"/>
    </row>
    <row r="10" spans="1:8" ht="78" customHeight="1" x14ac:dyDescent="0.35">
      <c r="A10" s="19" t="s">
        <v>122</v>
      </c>
      <c r="B10" s="6"/>
      <c r="C10" s="6"/>
      <c r="D10" s="10"/>
      <c r="E10" s="6"/>
      <c r="F10" s="6"/>
      <c r="G10" s="10"/>
      <c r="H10" s="6"/>
    </row>
    <row r="11" spans="1:8" ht="22.5" customHeight="1" x14ac:dyDescent="0.35">
      <c r="A11" s="30" t="s">
        <v>23</v>
      </c>
      <c r="B11" s="6"/>
      <c r="C11" s="6"/>
      <c r="D11" s="30" t="s">
        <v>23</v>
      </c>
      <c r="E11" s="6"/>
      <c r="F11" s="6"/>
      <c r="G11" s="30" t="s">
        <v>23</v>
      </c>
      <c r="H11" s="6"/>
    </row>
    <row r="12" spans="1:8" ht="50.25" customHeight="1" x14ac:dyDescent="0.35">
      <c r="A12" s="20" t="s">
        <v>123</v>
      </c>
      <c r="B12" s="6"/>
      <c r="C12" s="6"/>
      <c r="D12" s="10"/>
      <c r="E12" s="6"/>
      <c r="F12" s="6"/>
      <c r="G12" s="10"/>
      <c r="H12" s="6"/>
    </row>
    <row r="13" spans="1:8" ht="50.25" customHeight="1" x14ac:dyDescent="0.35">
      <c r="A13" s="5" t="s">
        <v>124</v>
      </c>
      <c r="B13" s="6"/>
      <c r="C13" s="10"/>
      <c r="D13" s="10"/>
      <c r="E13" s="6"/>
      <c r="F13" s="10"/>
      <c r="G13" s="10"/>
      <c r="H13" s="6"/>
    </row>
    <row r="14" spans="1:8" ht="50.25" customHeight="1" x14ac:dyDescent="0.35">
      <c r="A14" s="73" t="s">
        <v>125</v>
      </c>
      <c r="B14" s="6"/>
      <c r="C14" s="6"/>
      <c r="D14" s="10"/>
      <c r="E14" s="6"/>
      <c r="F14" s="6"/>
      <c r="G14" s="10"/>
      <c r="H14" s="6"/>
    </row>
    <row r="15" spans="1:8" ht="50.25" customHeight="1" x14ac:dyDescent="0.35">
      <c r="A15" s="30" t="s">
        <v>28</v>
      </c>
      <c r="B15" s="40"/>
      <c r="C15" s="30" t="s">
        <v>32</v>
      </c>
      <c r="D15" s="30" t="s">
        <v>28</v>
      </c>
      <c r="E15" s="40"/>
      <c r="F15" s="40"/>
      <c r="G15" s="30" t="s">
        <v>28</v>
      </c>
      <c r="H15" s="6"/>
    </row>
    <row r="16" spans="1:8" ht="50.25" customHeight="1" x14ac:dyDescent="0.35">
      <c r="A16" s="20" t="s">
        <v>126</v>
      </c>
      <c r="B16" s="6"/>
      <c r="C16" s="6"/>
      <c r="D16" s="75"/>
      <c r="E16" s="6"/>
      <c r="F16" s="6"/>
      <c r="G16" s="72" t="str">
        <f>HYPERLINK("https://my.optimus-education.com/admissions-arrangements","Publish admission arrangements for entry in September 2024 on the school's website and send a copy to the local authority by 15 March.")</f>
        <v>Publish admission arrangements for entry in September 2024 on the school's website and send a copy to the local authority by 15 March.</v>
      </c>
      <c r="H16" s="6"/>
    </row>
    <row r="17" spans="1:5" ht="50.25" customHeight="1" x14ac:dyDescent="0.35">
      <c r="A17" s="7" t="s">
        <v>127</v>
      </c>
      <c r="B17" s="6"/>
      <c r="C17" s="6"/>
      <c r="D17" s="76"/>
      <c r="E17" s="6"/>
    </row>
    <row r="18" spans="1:5" ht="50.25" customHeight="1" x14ac:dyDescent="0.35">
      <c r="A18" s="7" t="s">
        <v>128</v>
      </c>
      <c r="B18" s="6"/>
      <c r="C18" s="6"/>
      <c r="D18" s="76"/>
      <c r="E18" s="6"/>
    </row>
  </sheetData>
  <hyperlinks>
    <hyperlink ref="A3" r:id="rId1" xr:uid="{00000000-0004-0000-0600-000000000000}"/>
    <hyperlink ref="D3" r:id="rId2" xr:uid="{00000000-0004-0000-0600-000001000000}"/>
    <hyperlink ref="G3" r:id="rId3" xr:uid="{00000000-0004-0000-0600-000002000000}"/>
    <hyperlink ref="G4" r:id="rId4" display="Review the ESFA’s published information on academies revenue funding allocations for 2022 to 2023 by 31 March." xr:uid="{00000000-0004-0000-0600-000003000000}"/>
    <hyperlink ref="A5" r:id="rId5" xr:uid="{00000000-0004-0000-0600-000004000000}"/>
    <hyperlink ref="D5" r:id="rId6" xr:uid="{00000000-0004-0000-0600-000005000000}"/>
    <hyperlink ref="A6" r:id="rId7" xr:uid="{00000000-0004-0000-0600-000006000000}"/>
    <hyperlink ref="A7" r:id="rId8" xr:uid="{00000000-0004-0000-0600-000007000000}"/>
    <hyperlink ref="A9" r:id="rId9" xr:uid="{00000000-0004-0000-0600-000009000000}"/>
    <hyperlink ref="A10" r:id="rId10" display="Review staffing costs for 2022/2023 financial year, reviewing potential pay rises, TLR payments, R&amp;R payments, maternity leave etc. Calculate percentage of budget being spent on staffing to consider financial sustainability" xr:uid="{00000000-0004-0000-0600-00000A000000}"/>
    <hyperlink ref="A12" r:id="rId11" location="premises" xr:uid="{00000000-0004-0000-0600-00000B000000}"/>
    <hyperlink ref="A13" r:id="rId12" xr:uid="{00000000-0004-0000-0600-00000C000000}"/>
    <hyperlink ref="A16" r:id="rId13" xr:uid="{00000000-0004-0000-0600-00000D000000}"/>
    <hyperlink ref="A17" r:id="rId14" xr:uid="{00000000-0004-0000-0600-00000E000000}"/>
    <hyperlink ref="A18" r:id="rId15" xr:uid="{00000000-0004-0000-0600-00000F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Data!$A$1:$A$4</xm:f>
          </x14:formula1>
          <xm:sqref>B14:B18 E14:E18 H14:H18 A19:A20 D19:D20 G19:G20 B21:B97 E21:E97 H21:H97 H2:H12 E2:E12 B2:B12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7"/>
  <sheetViews>
    <sheetView workbookViewId="0">
      <selection activeCell="E22" sqref="E22"/>
    </sheetView>
  </sheetViews>
  <sheetFormatPr defaultColWidth="14.453125" defaultRowHeight="15" customHeight="1" x14ac:dyDescent="0.35"/>
  <cols>
    <col min="1" max="1" width="40.7265625" customWidth="1"/>
    <col min="2" max="2" width="20.81640625" customWidth="1"/>
    <col min="3" max="3" width="0.26953125" customWidth="1"/>
    <col min="4" max="4" width="40.7265625" customWidth="1"/>
    <col min="5" max="5" width="20.81640625" customWidth="1"/>
    <col min="6" max="6" width="0.81640625" customWidth="1"/>
    <col min="7" max="7" width="40.7265625" customWidth="1"/>
    <col min="8" max="8" width="20.81640625" customWidth="1"/>
    <col min="9" max="26" width="8.81640625" customWidth="1"/>
  </cols>
  <sheetData>
    <row r="1" spans="1:8" ht="29.25" customHeight="1" x14ac:dyDescent="0.35">
      <c r="A1" s="1" t="s">
        <v>0</v>
      </c>
      <c r="B1" s="2" t="s">
        <v>1</v>
      </c>
      <c r="C1" s="2"/>
      <c r="D1" s="1" t="s">
        <v>2</v>
      </c>
      <c r="E1" s="2" t="s">
        <v>1</v>
      </c>
      <c r="F1" s="2"/>
      <c r="G1" s="2" t="s">
        <v>3</v>
      </c>
      <c r="H1" s="2" t="s">
        <v>1</v>
      </c>
    </row>
    <row r="2" spans="1:8" ht="22.5" customHeight="1" x14ac:dyDescent="0.35">
      <c r="A2" s="3" t="s">
        <v>4</v>
      </c>
      <c r="B2" s="4"/>
      <c r="C2" s="4"/>
      <c r="D2" s="3" t="s">
        <v>4</v>
      </c>
      <c r="E2" s="4"/>
      <c r="F2" s="4"/>
      <c r="G2" s="3" t="s">
        <v>4</v>
      </c>
      <c r="H2" s="4"/>
    </row>
    <row r="3" spans="1:8" ht="50.25" customHeight="1" x14ac:dyDescent="0.35">
      <c r="A3" s="52" t="str">
        <f>HYPERLINK("https://my.optimus-education.com/auditing-school-finances-checklist-template","Complete budget and salary monitoring.  Ensure all monthly accounting procedures are being followed by staff.")</f>
        <v>Complete budget and salary monitoring.  Ensure all monthly accounting procedures are being followed by staff.</v>
      </c>
      <c r="B3" s="6"/>
      <c r="C3" s="6"/>
      <c r="D3" s="72" t="s">
        <v>129</v>
      </c>
      <c r="E3" s="6"/>
      <c r="F3" s="6"/>
      <c r="G3" s="40" t="s">
        <v>130</v>
      </c>
      <c r="H3" s="6"/>
    </row>
    <row r="4" spans="1:8" ht="68.25" customHeight="1" x14ac:dyDescent="0.35">
      <c r="A4" s="7" t="s">
        <v>131</v>
      </c>
      <c r="B4" s="6"/>
      <c r="C4" s="6"/>
      <c r="D4" s="17" t="s">
        <v>132</v>
      </c>
      <c r="E4" s="6"/>
      <c r="F4" s="6"/>
      <c r="G4" s="40" t="s">
        <v>133</v>
      </c>
      <c r="H4" s="6"/>
    </row>
    <row r="5" spans="1:8" ht="82.5" customHeight="1" x14ac:dyDescent="0.35">
      <c r="A5" s="77" t="s">
        <v>134</v>
      </c>
      <c r="B5" s="6"/>
      <c r="C5" s="6"/>
      <c r="D5" s="72" t="str">
        <f>HYPERLINK("https://my.optimus-education.com/strategic-budget-forecasting-maintained-schools","Provide information to governors to enable approval of the budget for the new financial year.")</f>
        <v>Provide information to governors to enable approval of the budget for the new financial year.</v>
      </c>
      <c r="E5" s="6"/>
      <c r="F5" s="6"/>
      <c r="G5" s="5" t="s">
        <v>135</v>
      </c>
      <c r="H5" s="6"/>
    </row>
    <row r="6" spans="1:8" ht="71.25" customHeight="1" x14ac:dyDescent="0.35">
      <c r="A6" s="97"/>
      <c r="B6" s="6"/>
      <c r="C6" s="6"/>
      <c r="D6" s="52" t="str">
        <f>HYPERLINK("https://my.optimus-education.com/achieving-value-money-training-course","Negotiate and allocate budgets for each department and conduct training for new budget holders")</f>
        <v>Negotiate and allocate budgets for each department and conduct training for new budget holders</v>
      </c>
      <c r="E6" s="6"/>
      <c r="F6" s="6"/>
      <c r="G6" s="7" t="s">
        <v>136</v>
      </c>
      <c r="H6" s="6"/>
    </row>
    <row r="7" spans="1:8" ht="22.5" customHeight="1" x14ac:dyDescent="0.35">
      <c r="A7" s="30" t="s">
        <v>13</v>
      </c>
      <c r="B7" s="4"/>
      <c r="C7" s="4"/>
      <c r="D7" s="30" t="s">
        <v>13</v>
      </c>
      <c r="E7" s="4"/>
      <c r="F7" s="4"/>
      <c r="G7" s="30" t="s">
        <v>13</v>
      </c>
      <c r="H7" s="4"/>
    </row>
    <row r="8" spans="1:8" ht="59.25" customHeight="1" x14ac:dyDescent="0.35">
      <c r="A8" s="17" t="s">
        <v>137</v>
      </c>
      <c r="B8" s="4"/>
      <c r="C8" s="4"/>
      <c r="D8" s="54"/>
      <c r="E8" s="4"/>
      <c r="F8" s="4"/>
      <c r="G8" s="53"/>
      <c r="H8" s="4"/>
    </row>
    <row r="9" spans="1:8" ht="69" customHeight="1" x14ac:dyDescent="0.35">
      <c r="A9" s="6" t="s">
        <v>138</v>
      </c>
      <c r="B9" s="6"/>
      <c r="C9" s="6"/>
      <c r="D9" s="54"/>
      <c r="E9" s="6"/>
      <c r="F9" s="6"/>
      <c r="G9" s="53"/>
      <c r="H9" s="6"/>
    </row>
    <row r="10" spans="1:8" ht="47.25" customHeight="1" x14ac:dyDescent="0.35">
      <c r="A10" s="7" t="s">
        <v>139</v>
      </c>
      <c r="B10" s="6"/>
      <c r="C10" s="6"/>
      <c r="D10" s="54"/>
      <c r="E10" s="6"/>
      <c r="F10" s="6"/>
      <c r="G10" s="53"/>
      <c r="H10" s="6"/>
    </row>
    <row r="11" spans="1:8" ht="47.25" customHeight="1" x14ac:dyDescent="0.35">
      <c r="A11" s="30" t="s">
        <v>23</v>
      </c>
      <c r="B11" s="6"/>
      <c r="C11" s="6"/>
      <c r="D11" s="30" t="s">
        <v>23</v>
      </c>
      <c r="E11" s="6"/>
      <c r="F11" s="6"/>
      <c r="G11" s="30" t="s">
        <v>23</v>
      </c>
      <c r="H11" s="6"/>
    </row>
    <row r="12" spans="1:8" ht="47.25" customHeight="1" x14ac:dyDescent="0.35">
      <c r="A12" s="52" t="str">
        <f>HYPERLINK("https://my.optimus-education.com/summer-premises-maintenance-being-prepared","Begin the planning process for any work to be completed during the summer related to premises/facilities")</f>
        <v>Begin the planning process for any work to be completed during the summer related to premises/facilities</v>
      </c>
      <c r="B12" s="6"/>
      <c r="C12" s="6"/>
      <c r="D12" s="55"/>
      <c r="E12" s="6"/>
      <c r="F12" s="6"/>
      <c r="G12" s="55"/>
      <c r="H12" s="6"/>
    </row>
    <row r="13" spans="1:8" ht="61.5" customHeight="1" x14ac:dyDescent="0.35">
      <c r="A13" s="17" t="s">
        <v>140</v>
      </c>
      <c r="B13" s="6"/>
      <c r="C13" s="6"/>
      <c r="D13" s="53"/>
      <c r="E13" s="6"/>
      <c r="F13" s="6"/>
      <c r="G13" s="53"/>
      <c r="H13" s="6"/>
    </row>
    <row r="14" spans="1:8" ht="50.25" customHeight="1" x14ac:dyDescent="0.35">
      <c r="A14" s="17" t="s">
        <v>141</v>
      </c>
      <c r="B14" s="40"/>
      <c r="C14" s="30" t="s">
        <v>32</v>
      </c>
      <c r="D14" s="53"/>
      <c r="E14" s="40"/>
      <c r="F14" s="40"/>
      <c r="G14" s="53"/>
      <c r="H14" s="6"/>
    </row>
    <row r="15" spans="1:8" ht="50.25" customHeight="1" x14ac:dyDescent="0.35">
      <c r="A15" s="30" t="s">
        <v>28</v>
      </c>
      <c r="B15" s="6"/>
      <c r="C15" s="6"/>
      <c r="D15" s="53"/>
      <c r="E15" s="6"/>
      <c r="F15" s="6"/>
      <c r="G15" s="53"/>
      <c r="H15" s="6"/>
    </row>
    <row r="16" spans="1:8" ht="50.25" customHeight="1" x14ac:dyDescent="0.35">
      <c r="A16" s="19" t="s">
        <v>142</v>
      </c>
      <c r="B16" s="6"/>
      <c r="C16" s="6"/>
      <c r="D16" s="30" t="s">
        <v>28</v>
      </c>
      <c r="E16" s="6"/>
      <c r="F16" s="6"/>
      <c r="G16" s="30" t="s">
        <v>28</v>
      </c>
      <c r="H16" s="6"/>
    </row>
    <row r="17" spans="1:4" ht="50.25" customHeight="1" x14ac:dyDescent="0.35">
      <c r="A17" s="17" t="s">
        <v>143</v>
      </c>
      <c r="B17" s="6"/>
      <c r="C17" s="6"/>
      <c r="D17" s="52" t="str">
        <f>HYPERLINK("https://my.optimus-education.com/admissions-arrangements","Publish and submit to Local Authority admission arrangements for the next year")</f>
        <v>Publish and submit to Local Authority admission arrangements for the next year</v>
      </c>
    </row>
  </sheetData>
  <hyperlinks>
    <hyperlink ref="D3" r:id="rId1" location=":~:text=We%20give%20local%20authorities%20PE,allocation%20on%2028%20April%202023" xr:uid="{00000000-0004-0000-0700-000000000000}"/>
    <hyperlink ref="A4" r:id="rId2" xr:uid="{00000000-0004-0000-0700-000001000000}"/>
    <hyperlink ref="G5" r:id="rId3" location="academies-budget-forecast-return-outturn-bfro-2020" xr:uid="{00000000-0004-0000-0700-000002000000}"/>
    <hyperlink ref="G6" r:id="rId4" xr:uid="{00000000-0004-0000-0700-000004000000}"/>
    <hyperlink ref="A10" r:id="rId5" xr:uid="{00000000-0004-0000-0700-000006000000}"/>
    <hyperlink ref="A16" r:id="rId6" xr:uid="{00000000-0004-0000-0700-000008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Data!$A$1:$A$4</xm:f>
          </x14:formula1>
          <xm:sqref>B2:B98 E2:E98 H2:H98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5"/>
  <sheetViews>
    <sheetView workbookViewId="0">
      <selection activeCell="H5" sqref="H5"/>
    </sheetView>
  </sheetViews>
  <sheetFormatPr defaultColWidth="14.453125" defaultRowHeight="15" customHeight="1" x14ac:dyDescent="0.35"/>
  <cols>
    <col min="1" max="1" width="40.7265625" customWidth="1"/>
    <col min="2" max="2" width="20.81640625" customWidth="1"/>
    <col min="3" max="3" width="0.26953125" customWidth="1"/>
    <col min="4" max="4" width="40.7265625" customWidth="1"/>
    <col min="5" max="5" width="20.81640625" customWidth="1"/>
    <col min="6" max="6" width="0.81640625" customWidth="1"/>
    <col min="7" max="7" width="40.7265625" customWidth="1"/>
    <col min="8" max="8" width="20.81640625" customWidth="1"/>
    <col min="9" max="26" width="8.81640625" customWidth="1"/>
  </cols>
  <sheetData>
    <row r="1" spans="1:8" ht="29.25" customHeight="1" x14ac:dyDescent="0.35">
      <c r="A1" s="1" t="s">
        <v>0</v>
      </c>
      <c r="B1" s="2" t="s">
        <v>1</v>
      </c>
      <c r="C1" s="2"/>
      <c r="D1" s="1" t="s">
        <v>2</v>
      </c>
      <c r="E1" s="2" t="s">
        <v>1</v>
      </c>
      <c r="F1" s="2"/>
      <c r="G1" s="2" t="s">
        <v>3</v>
      </c>
      <c r="H1" s="2" t="s">
        <v>1</v>
      </c>
    </row>
    <row r="2" spans="1:8" ht="31.5" customHeight="1" x14ac:dyDescent="0.35">
      <c r="A2" s="56" t="s">
        <v>4</v>
      </c>
      <c r="B2" s="4"/>
      <c r="C2" s="4"/>
      <c r="D2" s="56" t="s">
        <v>4</v>
      </c>
      <c r="E2" s="4"/>
      <c r="F2" s="4"/>
      <c r="G2" s="56" t="s">
        <v>4</v>
      </c>
      <c r="H2" s="4"/>
    </row>
    <row r="3" spans="1:8" ht="70.5" customHeight="1" x14ac:dyDescent="0.35">
      <c r="A3" s="17" t="s">
        <v>144</v>
      </c>
      <c r="B3" s="6"/>
      <c r="C3" s="6"/>
      <c r="D3" s="19" t="s">
        <v>145</v>
      </c>
      <c r="E3" s="6"/>
      <c r="F3" s="6"/>
      <c r="G3" s="52" t="s">
        <v>146</v>
      </c>
      <c r="H3" s="6"/>
    </row>
    <row r="4" spans="1:8" ht="50.25" customHeight="1" x14ac:dyDescent="0.35">
      <c r="A4" s="72" t="s">
        <v>147</v>
      </c>
      <c r="B4" s="6"/>
      <c r="C4" s="6"/>
      <c r="D4" s="21"/>
      <c r="E4" s="6"/>
      <c r="F4" s="6"/>
      <c r="G4" s="52" t="str">
        <f>HYPERLINK("https://my.optimus-education.com/strategic-budget-forecasting-academies","Prepare draft budget which should include a forecast of staffing structure and pupil numbers")</f>
        <v>Prepare draft budget which should include a forecast of staffing structure and pupil numbers</v>
      </c>
      <c r="H4" s="6"/>
    </row>
    <row r="5" spans="1:8" ht="50.25" customHeight="1" x14ac:dyDescent="0.35">
      <c r="A5" s="52" t="str">
        <f>HYPERLINK("https://my.optimus-education.com/webinar-school-budgets-how-plan-and-monitor-effectively","Complete budget and salary monitoring, ensuring all accounting procedures are followed by the finance team")</f>
        <v>Complete budget and salary monitoring, ensuring all accounting procedures are followed by the finance team</v>
      </c>
      <c r="B5" s="6"/>
      <c r="C5" s="6"/>
      <c r="D5" s="21"/>
      <c r="E5" s="6"/>
      <c r="F5" s="6"/>
      <c r="G5" s="9" t="s">
        <v>148</v>
      </c>
      <c r="H5" s="6"/>
    </row>
    <row r="6" spans="1:8" ht="50.25" customHeight="1" x14ac:dyDescent="0.35">
      <c r="A6" s="72" t="s">
        <v>149</v>
      </c>
      <c r="B6" s="6"/>
      <c r="C6" s="6"/>
      <c r="D6" s="21"/>
      <c r="E6" s="6"/>
      <c r="F6" s="6"/>
      <c r="H6" s="6"/>
    </row>
    <row r="7" spans="1:8" ht="21" customHeight="1" x14ac:dyDescent="0.35">
      <c r="A7" s="30" t="s">
        <v>13</v>
      </c>
      <c r="B7" s="4"/>
      <c r="C7" s="4"/>
      <c r="D7" s="30" t="s">
        <v>13</v>
      </c>
      <c r="E7" s="4"/>
      <c r="F7" s="4"/>
      <c r="G7" s="30" t="s">
        <v>13</v>
      </c>
      <c r="H7" s="4"/>
    </row>
    <row r="8" spans="1:8" ht="68.25" customHeight="1" x14ac:dyDescent="0.35">
      <c r="A8" s="52" t="str">
        <f>HYPERLINK("https://my.optimus-education.com/support-staff-review-and-restructure","Review current staffing structure for the new academic year.  Create and implement a recruitment plan and a plan for succession management")</f>
        <v>Review current staffing structure for the new academic year.  Create and implement a recruitment plan and a plan for succession management</v>
      </c>
      <c r="B8" s="6"/>
      <c r="C8" s="6"/>
      <c r="D8" s="53"/>
      <c r="E8" s="6"/>
      <c r="F8" s="6"/>
      <c r="G8" s="53"/>
      <c r="H8" s="6"/>
    </row>
    <row r="9" spans="1:8" ht="22.5" customHeight="1" x14ac:dyDescent="0.35">
      <c r="A9" s="30" t="s">
        <v>23</v>
      </c>
      <c r="B9" s="6"/>
      <c r="C9" s="6"/>
      <c r="D9" s="30" t="s">
        <v>23</v>
      </c>
      <c r="E9" s="6"/>
      <c r="F9" s="6"/>
      <c r="G9" s="30" t="s">
        <v>23</v>
      </c>
      <c r="H9" s="6"/>
    </row>
    <row r="10" spans="1:8" ht="50.25" customHeight="1" x14ac:dyDescent="0.35">
      <c r="A10" s="17" t="s">
        <v>150</v>
      </c>
      <c r="B10" s="6"/>
      <c r="C10" s="6"/>
      <c r="D10" s="53"/>
      <c r="E10" s="6"/>
      <c r="F10" s="6"/>
      <c r="G10" s="53"/>
      <c r="H10" s="6"/>
    </row>
    <row r="11" spans="1:8" ht="50.25" customHeight="1" x14ac:dyDescent="0.35">
      <c r="A11" s="17" t="s">
        <v>151</v>
      </c>
      <c r="B11" s="6"/>
      <c r="C11" s="6"/>
      <c r="D11" s="53"/>
      <c r="E11" s="6"/>
      <c r="F11" s="6"/>
      <c r="G11" s="53"/>
      <c r="H11" s="6"/>
    </row>
    <row r="12" spans="1:8" ht="19.5" customHeight="1" x14ac:dyDescent="0.35">
      <c r="A12" s="17"/>
      <c r="B12" s="6"/>
      <c r="C12" s="6"/>
      <c r="D12" s="53"/>
      <c r="E12" s="6"/>
      <c r="F12" s="6"/>
      <c r="G12" s="53"/>
      <c r="H12" s="6"/>
    </row>
    <row r="13" spans="1:8" ht="50.25" customHeight="1" x14ac:dyDescent="0.35">
      <c r="A13" s="30" t="s">
        <v>28</v>
      </c>
      <c r="B13" s="40"/>
      <c r="C13" s="30" t="s">
        <v>32</v>
      </c>
      <c r="D13" s="30" t="s">
        <v>28</v>
      </c>
      <c r="E13" s="40"/>
      <c r="F13" s="40"/>
      <c r="G13" s="30" t="s">
        <v>28</v>
      </c>
      <c r="H13" s="6"/>
    </row>
    <row r="14" spans="1:8" ht="50.25" customHeight="1" x14ac:dyDescent="0.35">
      <c r="A14" s="72" t="s">
        <v>152</v>
      </c>
      <c r="B14" s="6"/>
      <c r="C14" s="6"/>
      <c r="D14" s="53"/>
      <c r="E14" s="6"/>
      <c r="F14" s="6"/>
      <c r="G14" s="53"/>
      <c r="H14" s="6"/>
    </row>
    <row r="15" spans="1:8" ht="50.25" customHeight="1" x14ac:dyDescent="0.35">
      <c r="A15" s="52" t="str">
        <f>HYPERLINK("https://my.optimus-education.com/project-managing-contracts-and-suppliers","Review the contract register and identify any contracts coming up for renewal that may benefit from a retender process")</f>
        <v>Review the contract register and identify any contracts coming up for renewal that may benefit from a retender process</v>
      </c>
      <c r="B15" s="6"/>
      <c r="C15" s="6"/>
      <c r="D15" s="53"/>
      <c r="E15" s="6"/>
      <c r="F15" s="6"/>
      <c r="G15" s="53"/>
      <c r="H15" s="6"/>
    </row>
  </sheetData>
  <hyperlinks>
    <hyperlink ref="D3" r:id="rId1" xr:uid="{00000000-0004-0000-0800-000000000000}"/>
    <hyperlink ref="A4" r:id="rId2" xr:uid="{00000000-0004-0000-0800-000001000000}"/>
    <hyperlink ref="G5" r:id="rId3" display="Second instalment of the primary PE and sport premium due" xr:uid="{00000000-0004-0000-0800-000002000000}"/>
    <hyperlink ref="A6" r:id="rId4" xr:uid="{00000000-0004-0000-0800-000003000000}"/>
    <hyperlink ref="A14" r:id="rId5" xr:uid="{00000000-0004-0000-0800-000004000000}"/>
  </hyperlinks>
  <pageMargins left="0.7" right="0.7" top="0.75" bottom="0.75" header="0" footer="0"/>
  <pageSetup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800-000000000000}">
          <x14:formula1>
            <xm:f>Data!$A$1:$A$4</xm:f>
          </x14:formula1>
          <xm:sqref>B2:B102 E2:E102 H2:H102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869551-fe4b-4876-b727-8f14ebc988c9" xsi:nil="true"/>
    <lcf76f155ced4ddcb4097134ff3c332f xmlns="92ee576e-3bca-4397-9cd3-26b5648793c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79CD9D8E640E4FBCD2C32DB20400DB" ma:contentTypeVersion="16" ma:contentTypeDescription="Create a new document." ma:contentTypeScope="" ma:versionID="18f8813fa784eb2eda7d748535fe7578">
  <xsd:schema xmlns:xsd="http://www.w3.org/2001/XMLSchema" xmlns:xs="http://www.w3.org/2001/XMLSchema" xmlns:p="http://schemas.microsoft.com/office/2006/metadata/properties" xmlns:ns2="92ee576e-3bca-4397-9cd3-26b5648793c0" xmlns:ns3="ee869551-fe4b-4876-b727-8f14ebc988c9" targetNamespace="http://schemas.microsoft.com/office/2006/metadata/properties" ma:root="true" ma:fieldsID="d6118fd89a2ccb156146fd5e708fde97" ns2:_="" ns3:_="">
    <xsd:import namespace="92ee576e-3bca-4397-9cd3-26b5648793c0"/>
    <xsd:import namespace="ee869551-fe4b-4876-b727-8f14ebc988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ee576e-3bca-4397-9cd3-26b5648793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e4c7db0-698e-4b48-8530-8b84d6d8592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869551-fe4b-4876-b727-8f14ebc988c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121f98d-4455-4d37-afbc-df3ccb835736}" ma:internalName="TaxCatchAll" ma:showField="CatchAllData" ma:web="ee869551-fe4b-4876-b727-8f14ebc988c9">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3A4EFA-4713-441D-ADC7-474C7F282E0D}">
  <ds:schemaRefs>
    <ds:schemaRef ds:uri="http://schemas.microsoft.com/office/2006/metadata/properties"/>
    <ds:schemaRef ds:uri="http://schemas.microsoft.com/office/infopath/2007/PartnerControls"/>
    <ds:schemaRef ds:uri="ee869551-fe4b-4876-b727-8f14ebc988c9"/>
    <ds:schemaRef ds:uri="92ee576e-3bca-4397-9cd3-26b5648793c0"/>
  </ds:schemaRefs>
</ds:datastoreItem>
</file>

<file path=customXml/itemProps2.xml><?xml version="1.0" encoding="utf-8"?>
<ds:datastoreItem xmlns:ds="http://schemas.openxmlformats.org/officeDocument/2006/customXml" ds:itemID="{AE8C28FE-E645-4054-BF79-87416BFC2E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ee576e-3bca-4397-9cd3-26b5648793c0"/>
    <ds:schemaRef ds:uri="ee869551-fe4b-4876-b727-8f14ebc988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02117-FBE1-4435-AEFE-F7C0FED5DD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September</vt:lpstr>
      <vt:lpstr>October</vt:lpstr>
      <vt:lpstr>November</vt:lpstr>
      <vt:lpstr>December</vt:lpstr>
      <vt:lpstr>January</vt:lpstr>
      <vt:lpstr>February</vt:lpstr>
      <vt:lpstr>March</vt:lpstr>
      <vt:lpstr>April</vt:lpstr>
      <vt:lpstr>May</vt:lpstr>
      <vt:lpstr>June</vt:lpstr>
      <vt:lpstr>July</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Collins</dc:creator>
  <cp:keywords/>
  <dc:description/>
  <cp:lastModifiedBy>Lisa Griffin</cp:lastModifiedBy>
  <cp:revision/>
  <dcterms:created xsi:type="dcterms:W3CDTF">2019-05-17T09:46:03Z</dcterms:created>
  <dcterms:modified xsi:type="dcterms:W3CDTF">2023-06-26T09:23:47Z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0x010100E479CD9D8E640E4FBCD2C32DB20400DB</vt:lpwstr>
  </property>
  <property fmtid="{D5CDD505-2E9C-101B-9397-08002B2CF9AE}" pid="3" name="MediaServiceImageTags">
    <vt:lpwstr/>
  </property>
</Properties>
</file>